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1625"/>
  </bookViews>
  <sheets>
    <sheet name="A REMPLIR - PERSONNALISATION" sheetId="1" r:id="rId1"/>
    <sheet name="PRESENTATION" sheetId="4" r:id="rId2"/>
    <sheet name="FICHIER CACHE BDC GLOBAL" sheetId="5" state="hidden" r:id="rId3"/>
    <sheet name="FICHIER CACHE LIBERTES" sheetId="6" state="hidden" r:id="rId4"/>
  </sheets>
  <definedNames>
    <definedName name="f_lot">OFFSET(p_lot,0,0,COUNTA(l_lot),1)</definedName>
    <definedName name="l_lot">'A REMPLIR - PERSONNALISATION'!$F$11:$F$60</definedName>
    <definedName name="p_lot">'A REMPLIR - PERSONNALISATION'!$F$11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1" l="1"/>
  <c r="H31" i="5" l="1"/>
  <c r="H32" i="5"/>
  <c r="H33" i="5"/>
  <c r="H34" i="5"/>
  <c r="H58" i="5"/>
  <c r="H59" i="5"/>
  <c r="H60" i="5"/>
  <c r="H61" i="5"/>
  <c r="H62" i="5"/>
  <c r="H63" i="5"/>
  <c r="H64" i="5"/>
  <c r="H65" i="5"/>
  <c r="G31" i="5"/>
  <c r="G32" i="5"/>
  <c r="G33" i="5"/>
  <c r="G34" i="5"/>
  <c r="G58" i="5"/>
  <c r="G59" i="5"/>
  <c r="G60" i="5"/>
  <c r="G61" i="5"/>
  <c r="G62" i="5"/>
  <c r="G63" i="5"/>
  <c r="G64" i="5"/>
  <c r="G65" i="5"/>
  <c r="F58" i="5"/>
  <c r="F59" i="5"/>
  <c r="F60" i="5"/>
  <c r="F61" i="5"/>
  <c r="F62" i="5"/>
  <c r="F31" i="5"/>
  <c r="F32" i="5"/>
  <c r="F33" i="5"/>
  <c r="F34" i="5"/>
  <c r="K7" i="5" l="1"/>
  <c r="J7" i="5"/>
  <c r="I7" i="5"/>
  <c r="G7" i="5"/>
  <c r="F7" i="5"/>
  <c r="E7" i="5"/>
  <c r="D7" i="5"/>
  <c r="B1" i="6"/>
  <c r="F23" i="6" l="1"/>
  <c r="F24" i="6"/>
  <c r="F25" i="6"/>
  <c r="F22" i="6"/>
  <c r="D23" i="6"/>
  <c r="D24" i="6"/>
  <c r="D25" i="6"/>
  <c r="D26" i="6"/>
  <c r="D22" i="6"/>
  <c r="B23" i="6"/>
  <c r="B24" i="6"/>
  <c r="B25" i="6"/>
  <c r="B26" i="6"/>
  <c r="B22" i="6"/>
  <c r="F17" i="6"/>
  <c r="F18" i="6"/>
  <c r="F19" i="6"/>
  <c r="F20" i="6"/>
  <c r="F16" i="6"/>
  <c r="D17" i="6"/>
  <c r="D18" i="6"/>
  <c r="D19" i="6"/>
  <c r="D20" i="6"/>
  <c r="D16" i="6"/>
  <c r="B17" i="6"/>
  <c r="B18" i="6"/>
  <c r="B19" i="6"/>
  <c r="B20" i="6"/>
  <c r="B16" i="6"/>
  <c r="F5" i="6"/>
  <c r="F6" i="6"/>
  <c r="F7" i="6"/>
  <c r="F8" i="6"/>
  <c r="F9" i="6"/>
  <c r="F10" i="6"/>
  <c r="F11" i="6"/>
  <c r="F12" i="6"/>
  <c r="F13" i="6"/>
  <c r="F14" i="6"/>
  <c r="F4" i="6"/>
  <c r="D5" i="6"/>
  <c r="D6" i="6"/>
  <c r="D7" i="6"/>
  <c r="D8" i="6"/>
  <c r="D9" i="6"/>
  <c r="D10" i="6"/>
  <c r="D11" i="6"/>
  <c r="D12" i="6"/>
  <c r="D13" i="6"/>
  <c r="D4" i="6"/>
  <c r="B5" i="6"/>
  <c r="B6" i="6"/>
  <c r="B7" i="6"/>
  <c r="B8" i="6"/>
  <c r="B9" i="6"/>
  <c r="B10" i="6"/>
  <c r="B11" i="6"/>
  <c r="B12" i="6"/>
  <c r="B13" i="6"/>
  <c r="B4" i="6"/>
  <c r="Q1" i="1" l="1"/>
  <c r="Q92" i="1"/>
  <c r="Q138" i="1" s="1"/>
  <c r="Q185" i="1" s="1"/>
  <c r="Q234" i="1" s="1"/>
  <c r="Q283" i="1" s="1"/>
  <c r="Q332" i="1" s="1"/>
  <c r="Q381" i="1" s="1"/>
  <c r="Q430" i="1" s="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A459" i="1"/>
  <c r="U459" i="1"/>
  <c r="O459" i="1"/>
  <c r="X431" i="1"/>
  <c r="R431" i="1"/>
  <c r="L431" i="1"/>
  <c r="AA410" i="1"/>
  <c r="U410" i="1"/>
  <c r="O410" i="1"/>
  <c r="X382" i="1"/>
  <c r="R382" i="1"/>
  <c r="L382" i="1"/>
  <c r="AA361" i="1"/>
  <c r="U361" i="1"/>
  <c r="O361" i="1"/>
  <c r="X333" i="1"/>
  <c r="R333" i="1"/>
  <c r="L333" i="1"/>
  <c r="AA312" i="1"/>
  <c r="U312" i="1"/>
  <c r="O312" i="1"/>
  <c r="X284" i="1"/>
  <c r="R284" i="1"/>
  <c r="L284" i="1"/>
  <c r="AA263" i="1"/>
  <c r="U263" i="1"/>
  <c r="O263" i="1"/>
  <c r="X235" i="1"/>
  <c r="R235" i="1"/>
  <c r="L235" i="1"/>
  <c r="AA214" i="1"/>
  <c r="U214" i="1"/>
  <c r="O214" i="1"/>
  <c r="X186" i="1"/>
  <c r="R186" i="1"/>
  <c r="L186" i="1"/>
  <c r="AA167" i="1"/>
  <c r="U167" i="1"/>
  <c r="O167" i="1"/>
  <c r="X139" i="1"/>
  <c r="R139" i="1"/>
  <c r="L139" i="1"/>
  <c r="AA121" i="1"/>
  <c r="U121" i="1"/>
  <c r="O121" i="1"/>
  <c r="X93" i="1"/>
  <c r="R93" i="1"/>
  <c r="L93" i="1"/>
  <c r="K92" i="1"/>
  <c r="K138" i="1" s="1"/>
  <c r="K185" i="1" s="1"/>
  <c r="K234" i="1" s="1"/>
  <c r="K283" i="1" s="1"/>
  <c r="K332" i="1" s="1"/>
  <c r="K381" i="1" s="1"/>
  <c r="K430" i="1" s="1"/>
  <c r="AA75" i="1"/>
  <c r="U75" i="1"/>
  <c r="O75" i="1"/>
  <c r="X47" i="1"/>
  <c r="R47" i="1"/>
  <c r="L47" i="1"/>
  <c r="K46" i="1"/>
  <c r="AA30" i="1"/>
  <c r="U30" i="1"/>
  <c r="O30" i="1"/>
  <c r="X2" i="1"/>
  <c r="R2" i="1"/>
  <c r="L2" i="1"/>
  <c r="W1" i="1" l="1"/>
  <c r="Q46" i="1"/>
  <c r="H11"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H60" i="1"/>
  <c r="H59" i="1"/>
  <c r="H58" i="1"/>
  <c r="H57" i="1"/>
  <c r="H56" i="1"/>
  <c r="H55" i="1"/>
  <c r="H54" i="1"/>
  <c r="H53" i="1"/>
  <c r="H52" i="1"/>
  <c r="H51" i="1"/>
  <c r="H50" i="1"/>
  <c r="H49" i="1"/>
  <c r="H48" i="1"/>
  <c r="H47" i="1"/>
  <c r="H46" i="1"/>
  <c r="H45" i="1"/>
  <c r="H44" i="1"/>
  <c r="H43" i="1"/>
  <c r="H42" i="1"/>
  <c r="H41" i="1"/>
  <c r="H40" i="1"/>
  <c r="H39" i="1"/>
  <c r="H38" i="1"/>
  <c r="H33" i="1"/>
  <c r="H32" i="1"/>
  <c r="H31" i="1"/>
  <c r="H30" i="1"/>
  <c r="H29" i="1"/>
  <c r="H28" i="1"/>
  <c r="H27" i="1"/>
  <c r="H26" i="1"/>
  <c r="H25" i="1"/>
  <c r="H24" i="1"/>
  <c r="H23" i="1"/>
  <c r="H22" i="1"/>
  <c r="H21" i="1"/>
  <c r="H20" i="1"/>
  <c r="H19" i="1"/>
  <c r="H18" i="1"/>
  <c r="H17" i="1"/>
  <c r="H16" i="1"/>
  <c r="H15" i="1"/>
  <c r="H14" i="1"/>
  <c r="H13" i="1"/>
  <c r="H12" i="1"/>
  <c r="I58" i="1" l="1"/>
  <c r="G55" i="5"/>
  <c r="H55" i="5"/>
  <c r="F55" i="5"/>
  <c r="I11" i="1"/>
  <c r="H8" i="5"/>
  <c r="C8" i="5"/>
  <c r="F8" i="5"/>
  <c r="G8" i="5"/>
  <c r="I13" i="1"/>
  <c r="H10" i="5"/>
  <c r="F10" i="5"/>
  <c r="G10" i="5"/>
  <c r="C10" i="5"/>
  <c r="I17" i="1"/>
  <c r="H14" i="5"/>
  <c r="G14" i="5"/>
  <c r="C14" i="5"/>
  <c r="F14" i="5"/>
  <c r="I21" i="1"/>
  <c r="H18" i="5"/>
  <c r="F18" i="5"/>
  <c r="G18" i="5"/>
  <c r="C18" i="5"/>
  <c r="I25" i="1"/>
  <c r="H22" i="5"/>
  <c r="G22" i="5"/>
  <c r="C22" i="5"/>
  <c r="F22" i="5"/>
  <c r="I29" i="1"/>
  <c r="H26" i="5"/>
  <c r="F26" i="5"/>
  <c r="G26" i="5"/>
  <c r="C26" i="5"/>
  <c r="I33" i="1"/>
  <c r="H30" i="5"/>
  <c r="G30" i="5"/>
  <c r="C30" i="5"/>
  <c r="F30" i="5"/>
  <c r="I41" i="1"/>
  <c r="H38" i="5"/>
  <c r="F38" i="5"/>
  <c r="G38" i="5"/>
  <c r="I45" i="1"/>
  <c r="H42" i="5"/>
  <c r="F42" i="5"/>
  <c r="G42" i="5"/>
  <c r="I49" i="1"/>
  <c r="H46" i="5"/>
  <c r="F46" i="5"/>
  <c r="G46" i="5"/>
  <c r="I53" i="1"/>
  <c r="H50" i="5"/>
  <c r="F50" i="5"/>
  <c r="G50" i="5"/>
  <c r="I14" i="1"/>
  <c r="G11" i="5"/>
  <c r="F11" i="5"/>
  <c r="H11" i="5"/>
  <c r="C11" i="5"/>
  <c r="I18" i="1"/>
  <c r="G15" i="5"/>
  <c r="F15" i="5"/>
  <c r="H15" i="5"/>
  <c r="C15" i="5"/>
  <c r="I22" i="1"/>
  <c r="G19" i="5"/>
  <c r="F19" i="5"/>
  <c r="H19" i="5"/>
  <c r="C19" i="5"/>
  <c r="I26" i="1"/>
  <c r="G23" i="5"/>
  <c r="F23" i="5"/>
  <c r="C23" i="5"/>
  <c r="H23" i="5"/>
  <c r="I30" i="1"/>
  <c r="G27" i="5"/>
  <c r="F27" i="5"/>
  <c r="H27" i="5"/>
  <c r="C27" i="5"/>
  <c r="I38" i="1"/>
  <c r="G35" i="5"/>
  <c r="F35" i="5"/>
  <c r="H35" i="5"/>
  <c r="I42" i="1"/>
  <c r="G39" i="5"/>
  <c r="H39" i="5"/>
  <c r="F39" i="5"/>
  <c r="I46" i="1"/>
  <c r="G43" i="5"/>
  <c r="F43" i="5"/>
  <c r="H43" i="5"/>
  <c r="I50" i="1"/>
  <c r="G47" i="5"/>
  <c r="H47" i="5"/>
  <c r="F47" i="5"/>
  <c r="I54" i="1"/>
  <c r="G51" i="5"/>
  <c r="F51" i="5"/>
  <c r="H51" i="5"/>
  <c r="I15" i="1"/>
  <c r="G12" i="5"/>
  <c r="F12" i="5"/>
  <c r="C12" i="5"/>
  <c r="H12" i="5"/>
  <c r="I19" i="1"/>
  <c r="G16" i="5"/>
  <c r="F16" i="5"/>
  <c r="C16" i="5"/>
  <c r="H16" i="5"/>
  <c r="I23" i="1"/>
  <c r="G20" i="5"/>
  <c r="F20" i="5"/>
  <c r="C20" i="5"/>
  <c r="H20" i="5"/>
  <c r="I27" i="1"/>
  <c r="G24" i="5"/>
  <c r="F24" i="5"/>
  <c r="C24" i="5"/>
  <c r="H24" i="5"/>
  <c r="I31" i="1"/>
  <c r="G28" i="5"/>
  <c r="F28" i="5"/>
  <c r="C28" i="5"/>
  <c r="H28" i="5"/>
  <c r="I39" i="1"/>
  <c r="F36" i="5"/>
  <c r="G36" i="5"/>
  <c r="H36" i="5"/>
  <c r="I43" i="1"/>
  <c r="F40" i="5"/>
  <c r="G40" i="5"/>
  <c r="H40" i="5"/>
  <c r="I47" i="1"/>
  <c r="F44" i="5"/>
  <c r="G44" i="5"/>
  <c r="H44" i="5"/>
  <c r="I51" i="1"/>
  <c r="F48" i="5"/>
  <c r="G48" i="5"/>
  <c r="H48" i="5"/>
  <c r="I55" i="1"/>
  <c r="F52" i="5"/>
  <c r="G52" i="5"/>
  <c r="H52" i="5"/>
  <c r="I59" i="1"/>
  <c r="F56" i="5"/>
  <c r="G56" i="5"/>
  <c r="H56" i="5"/>
  <c r="I12" i="1"/>
  <c r="H9" i="5"/>
  <c r="C9" i="5"/>
  <c r="F9" i="5"/>
  <c r="G9" i="5"/>
  <c r="I16" i="1"/>
  <c r="H13" i="5"/>
  <c r="C13" i="5"/>
  <c r="G13" i="5"/>
  <c r="F13" i="5"/>
  <c r="I20" i="1"/>
  <c r="H17" i="5"/>
  <c r="C17" i="5"/>
  <c r="F17" i="5"/>
  <c r="G17" i="5"/>
  <c r="I24" i="1"/>
  <c r="H21" i="5"/>
  <c r="C21" i="5"/>
  <c r="G21" i="5"/>
  <c r="F21" i="5"/>
  <c r="I28" i="1"/>
  <c r="H25" i="5"/>
  <c r="C25" i="5"/>
  <c r="F25" i="5"/>
  <c r="G25" i="5"/>
  <c r="I32" i="1"/>
  <c r="H29" i="5"/>
  <c r="C29" i="5"/>
  <c r="G29" i="5"/>
  <c r="F29" i="5"/>
  <c r="I40" i="1"/>
  <c r="H37" i="5"/>
  <c r="F37" i="5"/>
  <c r="G37" i="5"/>
  <c r="I44" i="1"/>
  <c r="H41" i="5"/>
  <c r="F41" i="5"/>
  <c r="G41" i="5"/>
  <c r="I48" i="1"/>
  <c r="H45" i="5"/>
  <c r="F45" i="5"/>
  <c r="G45" i="5"/>
  <c r="I52" i="1"/>
  <c r="H49" i="5"/>
  <c r="F49" i="5"/>
  <c r="G49" i="5"/>
  <c r="I56" i="1"/>
  <c r="H53" i="5"/>
  <c r="F53" i="5"/>
  <c r="G53" i="5"/>
  <c r="I60" i="1"/>
  <c r="H57" i="5"/>
  <c r="F57" i="5"/>
  <c r="G57" i="5"/>
  <c r="I57" i="1"/>
  <c r="H54" i="5"/>
  <c r="F54" i="5"/>
  <c r="G54" i="5"/>
  <c r="W92" i="1"/>
  <c r="W138" i="1" s="1"/>
  <c r="W185" i="1" s="1"/>
  <c r="W234" i="1" s="1"/>
  <c r="W283" i="1" s="1"/>
  <c r="W332" i="1" s="1"/>
  <c r="W381" i="1" s="1"/>
  <c r="W430" i="1" s="1"/>
  <c r="W46" i="1"/>
  <c r="I61" i="1" l="1"/>
  <c r="I35" i="1"/>
  <c r="I34" i="1" s="1"/>
  <c r="I36" i="1" l="1"/>
  <c r="I37" i="1" s="1"/>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F63" i="5" l="1"/>
  <c r="F64" i="5"/>
  <c r="F65" i="5"/>
  <c r="F66" i="5"/>
  <c r="F67" i="5"/>
  <c r="F68" i="5"/>
  <c r="F69" i="5"/>
  <c r="F70" i="5"/>
  <c r="F71" i="5"/>
  <c r="F72" i="5"/>
  <c r="F73" i="5"/>
  <c r="F74" i="5"/>
  <c r="F75" i="5"/>
  <c r="F76" i="5"/>
  <c r="F77" i="5"/>
  <c r="F78" i="5"/>
  <c r="F79" i="5"/>
  <c r="F80" i="5"/>
  <c r="F81" i="5"/>
  <c r="F82" i="5"/>
  <c r="F83" i="5"/>
  <c r="F84" i="5"/>
  <c r="F85" i="5"/>
  <c r="F86" i="5"/>
  <c r="F87" i="5"/>
  <c r="F88" i="5"/>
  <c r="F89" i="5"/>
  <c r="H66" i="5"/>
  <c r="H67" i="5"/>
  <c r="H68" i="5"/>
  <c r="H69" i="5"/>
  <c r="H70" i="5"/>
  <c r="H71" i="5"/>
  <c r="H72" i="5"/>
  <c r="H73" i="5"/>
  <c r="H74" i="5"/>
  <c r="H75" i="5"/>
  <c r="H76" i="5"/>
  <c r="H77" i="5"/>
  <c r="H78" i="5"/>
  <c r="H79" i="5"/>
  <c r="H80" i="5"/>
  <c r="H81" i="5"/>
  <c r="H82" i="5"/>
  <c r="H83" i="5"/>
  <c r="H84" i="5"/>
  <c r="H85" i="5"/>
  <c r="H86" i="5"/>
  <c r="H87" i="5"/>
  <c r="H88" i="5"/>
  <c r="H89" i="5"/>
  <c r="G66" i="5"/>
  <c r="G67" i="5"/>
  <c r="G68" i="5"/>
  <c r="G69" i="5"/>
  <c r="G70" i="5"/>
  <c r="G71" i="5"/>
  <c r="G72" i="5"/>
  <c r="G73" i="5"/>
  <c r="G74" i="5"/>
  <c r="G75" i="5"/>
  <c r="G76" i="5"/>
  <c r="G77" i="5"/>
  <c r="G78" i="5"/>
  <c r="G79" i="5"/>
  <c r="G80" i="5"/>
  <c r="G81" i="5"/>
  <c r="G82" i="5"/>
  <c r="G83" i="5"/>
  <c r="G84" i="5"/>
  <c r="G85" i="5"/>
  <c r="G86" i="5"/>
  <c r="G87" i="5"/>
  <c r="G88" i="5"/>
  <c r="G89" i="5"/>
  <c r="E27" i="6" l="1"/>
  <c r="C53" i="5"/>
  <c r="C52" i="5"/>
  <c r="C51" i="5"/>
  <c r="C50" i="5"/>
  <c r="C49" i="5"/>
  <c r="C48" i="5"/>
  <c r="C47" i="5"/>
  <c r="C46" i="5"/>
  <c r="C45" i="5"/>
  <c r="C44" i="5"/>
  <c r="C43" i="5"/>
  <c r="C42" i="5"/>
  <c r="C41" i="5"/>
  <c r="C40" i="5"/>
  <c r="C39" i="5"/>
  <c r="C38" i="5"/>
  <c r="C37" i="5"/>
  <c r="C36" i="5"/>
</calcChain>
</file>

<file path=xl/sharedStrings.xml><?xml version="1.0" encoding="utf-8"?>
<sst xmlns="http://schemas.openxmlformats.org/spreadsheetml/2006/main" count="2377" uniqueCount="166">
  <si>
    <t>PRENOM-NOM</t>
  </si>
  <si>
    <t>LISTE DES LOTS</t>
  </si>
  <si>
    <t>TARIF C.E.</t>
  </si>
  <si>
    <t>QUANTITE</t>
  </si>
  <si>
    <t>TOTAL</t>
  </si>
  <si>
    <t>ACCÈS AUX DOCUMENTS</t>
  </si>
  <si>
    <t>SOCIETE</t>
  </si>
  <si>
    <t>RAISON SOCIALE :</t>
  </si>
  <si>
    <t>RESPONSABLE COMMANDE :</t>
  </si>
  <si>
    <t>TEL :</t>
  </si>
  <si>
    <t>E.MAIL :</t>
  </si>
  <si>
    <t>ADRESSE LIVRAISON SOCIETE :</t>
  </si>
  <si>
    <t>COORDONNEES</t>
  </si>
  <si>
    <t>SOUS-TOTAL</t>
  </si>
  <si>
    <t xml:space="preserve">   FRAIS LIVRAISON</t>
  </si>
  <si>
    <t xml:space="preserve">TOTAL AVEC LIVRAISON   </t>
  </si>
  <si>
    <t>#Commentaire</t>
  </si>
  <si>
    <t>#CDC</t>
  </si>
  <si>
    <t>ref_commande</t>
  </si>
  <si>
    <t>ref_contact(optionel)</t>
  </si>
  <si>
    <t>nom_contact</t>
  </si>
  <si>
    <t>text_adresse_fac</t>
  </si>
  <si>
    <t>cp_fac</t>
  </si>
  <si>
    <t>ville_fac</t>
  </si>
  <si>
    <t>id_pays (77 pour la france)</t>
  </si>
  <si>
    <t>text_adresse_liv</t>
  </si>
  <si>
    <t>cp_liv</t>
  </si>
  <si>
    <t>ville_liv</t>
  </si>
  <si>
    <t>id_liv</t>
  </si>
  <si>
    <t>note</t>
  </si>
  <si>
    <t>date(format: AAAA-MM-JJ [HH:MM:SS])</t>
  </si>
  <si>
    <t>#ART</t>
  </si>
  <si>
    <t>ref_lmb</t>
  </si>
  <si>
    <t>ref_interne</t>
  </si>
  <si>
    <t>ref_constrcteur</t>
  </si>
  <si>
    <t>libellé</t>
  </si>
  <si>
    <t>pu_ttc</t>
  </si>
  <si>
    <t>qte</t>
  </si>
  <si>
    <t>remise</t>
  </si>
  <si>
    <t>tva</t>
  </si>
  <si>
    <t>description courte</t>
  </si>
  <si>
    <t>#</t>
  </si>
  <si>
    <t># Il faut au moins une référence articles de renseigné entre (ref_lmb, ref_interne, ref_constructeur)</t>
  </si>
  <si>
    <t>CDC</t>
  </si>
  <si>
    <t>cdc3</t>
  </si>
  <si>
    <t>ART</t>
  </si>
  <si>
    <t>SOCIETE :</t>
  </si>
  <si>
    <t>NOM :</t>
  </si>
  <si>
    <t>E. MAIL :</t>
  </si>
  <si>
    <t>SAUCISSONS (160g)</t>
  </si>
  <si>
    <t>5 baies</t>
  </si>
  <si>
    <t>chorizo</t>
  </si>
  <si>
    <t>noix</t>
  </si>
  <si>
    <t>ail</t>
  </si>
  <si>
    <t>comté</t>
  </si>
  <si>
    <t>oignons</t>
  </si>
  <si>
    <t>beaufort</t>
  </si>
  <si>
    <t>olives</t>
  </si>
  <si>
    <t>bleu</t>
  </si>
  <si>
    <t>figues</t>
  </si>
  <si>
    <t>piment</t>
  </si>
  <si>
    <t>camembert</t>
  </si>
  <si>
    <t>fumé</t>
  </si>
  <si>
    <t>poivre</t>
  </si>
  <si>
    <t>canard</t>
  </si>
  <si>
    <t>girolles</t>
  </si>
  <si>
    <t>provençale</t>
  </si>
  <si>
    <t>cèpes</t>
  </si>
  <si>
    <t>herbes</t>
  </si>
  <si>
    <t>sanglier</t>
  </si>
  <si>
    <t>cerf</t>
  </si>
  <si>
    <t>kangourou</t>
  </si>
  <si>
    <t>st-nectaire</t>
  </si>
  <si>
    <t>chèvre</t>
  </si>
  <si>
    <t>nature</t>
  </si>
  <si>
    <t>sèche</t>
  </si>
  <si>
    <t>chevreuil</t>
  </si>
  <si>
    <t>noisettes</t>
  </si>
  <si>
    <t>taureau</t>
  </si>
  <si>
    <t>tomates séchées</t>
  </si>
  <si>
    <t>FUETS (150g)</t>
  </si>
  <si>
    <t>anis</t>
  </si>
  <si>
    <t>basilic</t>
  </si>
  <si>
    <t>fromage de chèvre</t>
  </si>
  <si>
    <t>TERRINES (180g)</t>
  </si>
  <si>
    <t>canard magret</t>
  </si>
  <si>
    <t>oie aux marrons</t>
  </si>
  <si>
    <t>vigneronne Côtes du Rhône</t>
  </si>
  <si>
    <t>piment espelette</t>
  </si>
  <si>
    <t>TOTAL VARIETES (MAX 8 PAR LOT LIBERTE)</t>
  </si>
  <si>
    <t>En cas de rupture d'une spécialité du lot TOTAL LIBERTE, indiquez vos choix en remplacement</t>
  </si>
  <si>
    <t>Choix 1 :</t>
  </si>
  <si>
    <t>Choix 2 :</t>
  </si>
  <si>
    <t>châtaignes</t>
  </si>
  <si>
    <t>goût truffes</t>
  </si>
  <si>
    <t>piquant</t>
  </si>
  <si>
    <t>maroilles</t>
  </si>
  <si>
    <t>sanglier au Genièvre</t>
  </si>
  <si>
    <t>cerf à l'Armagnac</t>
  </si>
  <si>
    <t>cochonnaille lardons et cèpes</t>
  </si>
  <si>
    <t>sel de guérande</t>
  </si>
  <si>
    <t>à l'ancienne</t>
  </si>
  <si>
    <t>chevreuil St Emilion</t>
  </si>
  <si>
    <t>lapin</t>
  </si>
  <si>
    <t xml:space="preserve">PRENOM : </t>
  </si>
  <si>
    <t>25. SO APERO</t>
  </si>
  <si>
    <t>26. BARBECUE</t>
  </si>
  <si>
    <t>27. APERITIF</t>
  </si>
  <si>
    <t>28. APERITIF HALLAL</t>
  </si>
  <si>
    <t>29. PIQUE-NIQUE</t>
  </si>
  <si>
    <t>30. TOTAL LIBERTE 3</t>
  </si>
  <si>
    <t>8. TOTAL LIBERTE 8</t>
  </si>
  <si>
    <t xml:space="preserve">1. 5 FRO </t>
  </si>
  <si>
    <t xml:space="preserve">2. CHASSEUR </t>
  </si>
  <si>
    <t xml:space="preserve">3. TERRINES </t>
  </si>
  <si>
    <t xml:space="preserve">4. LONG BRIDE </t>
  </si>
  <si>
    <t xml:space="preserve">5. DUO </t>
  </si>
  <si>
    <t xml:space="preserve">6. TRIO </t>
  </si>
  <si>
    <t xml:space="preserve">7. BAIONAS </t>
  </si>
  <si>
    <t xml:space="preserve">9. CATALAN </t>
  </si>
  <si>
    <t xml:space="preserve">10. NATURE </t>
  </si>
  <si>
    <t xml:space="preserve">11. AUVERGNAT </t>
  </si>
  <si>
    <t xml:space="preserve">12. SAVEUR </t>
  </si>
  <si>
    <t>13. MIX ESPAGNOL</t>
  </si>
  <si>
    <t xml:space="preserve">14. PORC FERMIER </t>
  </si>
  <si>
    <t xml:space="preserve">15. 1/4 IGP </t>
  </si>
  <si>
    <t xml:space="preserve">16. JAMBON CRU A L'OS </t>
  </si>
  <si>
    <t>31. TOTAL LIBERTE 5</t>
  </si>
  <si>
    <t>N'oubliez-pas de joindre le détail des lots n°8,n°30 ET n°31 TOTAL LIBERTE soit en remplissant l'onglet "LIBERTES" ou en scannant vos bons individuels</t>
  </si>
  <si>
    <t xml:space="preserve">LOT OFFERT - N°1 5 FRO </t>
  </si>
  <si>
    <t xml:space="preserve">LOT OFFERT - N°2 CHASSEUR </t>
  </si>
  <si>
    <t xml:space="preserve">LOT OFFERT - N°3 TERRINES </t>
  </si>
  <si>
    <t>LOT OFFERT - N°4 LONG BRIDE</t>
  </si>
  <si>
    <t xml:space="preserve">LOT OFFERT - N°5 DUO </t>
  </si>
  <si>
    <t xml:space="preserve">LOT OFFERT - N°6 TRIO </t>
  </si>
  <si>
    <t xml:space="preserve">LOT OFFERT - N°7 BAIONAS </t>
  </si>
  <si>
    <t xml:space="preserve">LOT OFFERT - N°8 TOTAL LIBERTE 8 </t>
  </si>
  <si>
    <t xml:space="preserve">LOT OFFERT - N°9 CATALAN </t>
  </si>
  <si>
    <t xml:space="preserve">LOT OFFERT - N°10 NATURE </t>
  </si>
  <si>
    <t xml:space="preserve">LOT OFFERT - N°11 AUVERGNAT </t>
  </si>
  <si>
    <t xml:space="preserve">LOT OFFERT - N°12 SAVEUR </t>
  </si>
  <si>
    <t xml:space="preserve">LOT OFFERT - N°13 MIX ESPAGNOL </t>
  </si>
  <si>
    <t xml:space="preserve">LOT OFFERT - N°14 PORC FERMIER </t>
  </si>
  <si>
    <t xml:space="preserve">LOT OFFERT - N°15 1/4 IGP </t>
  </si>
  <si>
    <t xml:space="preserve">LOT OFFERT - N°16 JAMBON CRU A L'OS </t>
  </si>
  <si>
    <t xml:space="preserve">LOT OFFERT - N°25 SO APERO </t>
  </si>
  <si>
    <t xml:space="preserve">LOT OFFERT - N°26 BARBECUE </t>
  </si>
  <si>
    <t xml:space="preserve">LOT OFFERT - N°27 APERITIF </t>
  </si>
  <si>
    <t xml:space="preserve">LOT OFFERT - N°28 APERITIF HALLAL </t>
  </si>
  <si>
    <t xml:space="preserve">LOT OFFERT - N°29 PIQUE-NIQUE </t>
  </si>
  <si>
    <t xml:space="preserve">LOT OFFERT - N°30 TOTAL LIBERTE 3 </t>
  </si>
  <si>
    <t xml:space="preserve">LOT OFFERT - N°31 TOTAL LIBERTE 5 </t>
  </si>
  <si>
    <t>CHOIX DU TOTAL LIBERTE (INDIQUEZ VOS 3-5 OU 8 PRODUITS DANS LES CASES CI-DESSOUS) EN CHIFFRES</t>
  </si>
  <si>
    <t>SERVICE (facultatif)</t>
  </si>
  <si>
    <t>DETAILS DES LOTS LIBERTES</t>
  </si>
  <si>
    <t>MONTANT TOTAL CADEAUX</t>
  </si>
  <si>
    <t>CODE POSTAL</t>
  </si>
  <si>
    <t>VILLE</t>
  </si>
  <si>
    <t>CAGNOTTE CADEAUX</t>
  </si>
  <si>
    <t>N° 1.AFFICHES A3 OFFRE 2018</t>
  </si>
  <si>
    <t>N°2.FLYERS A5 PRINTEMPS/ETE 2018</t>
  </si>
  <si>
    <t>N°4.DEPLIANT A5 CATALOGUE 2018</t>
  </si>
  <si>
    <t>N°5.POCHETTE DE PRESENTATION (CATALOGUE)</t>
  </si>
  <si>
    <t>N°6.POCHETTE DE PRESENTATION (ETE)</t>
  </si>
  <si>
    <t>N°3.AFFICHETTES A5 "DATE COMMANDE"</t>
  </si>
  <si>
    <r>
      <rPr>
        <b/>
        <sz val="11"/>
        <color theme="1"/>
        <rFont val="Calibri"/>
        <family val="2"/>
        <scheme val="minor"/>
      </rPr>
      <t>NOM DU LOT</t>
    </r>
    <r>
      <rPr>
        <b/>
        <sz val="9"/>
        <color theme="1"/>
        <rFont val="Calibri"/>
        <family val="2"/>
        <scheme val="minor"/>
      </rPr>
      <t xml:space="preserve"> </t>
    </r>
    <r>
      <rPr>
        <b/>
        <sz val="8"/>
        <color theme="1"/>
        <rFont val="Calibri"/>
        <family val="2"/>
        <scheme val="minor"/>
      </rPr>
      <t>(à choisir dans la liste déroulante)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</si>
</sst>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 &quot;€&quot;"/>
    <numFmt numFmtId="165" formatCode="00000"/>
    <numFmt numFmtId="166" formatCode="0;;;@"/>
    <numFmt numFmtId="167" formatCode="_-* #,##0.00\ [$€-40C]_-;\-* #,##0.00\ [$€-40C]_-;_-* &quot;-&quot;??\ [$€-40C]_-;_-@_-"/>
    <numFmt numFmtId="168" formatCode="0.0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sz val="12"/>
      <name val="Calibri"/>
      <family val="2"/>
      <scheme val="minor"/>
    </font>
    <font>
      <sz val="12"/>
      <color rgb="FF000000"/>
      <name val="Calibri"/>
      <family val="2"/>
      <scheme val="minor"/>
    </font>
    <font>
      <b/>
      <sz val="12"/>
      <color rgb="FF0070C0"/>
      <name val="Calibri"/>
      <family val="2"/>
      <scheme val="minor"/>
    </font>
    <font>
      <u/>
      <sz val="12"/>
      <color theme="10"/>
      <name val="Calibri"/>
      <family val="2"/>
      <scheme val="minor"/>
    </font>
    <font>
      <b/>
      <sz val="20"/>
      <color theme="9" tint="-0.249977111117893"/>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10"/>
      <name val="Calibri"/>
      <family val="2"/>
      <scheme val="minor"/>
    </font>
    <font>
      <sz val="8"/>
      <color theme="1"/>
      <name val="Calibri"/>
      <family val="2"/>
      <scheme val="minor"/>
    </font>
    <font>
      <b/>
      <sz val="12"/>
      <name val="Calibri"/>
      <family val="2"/>
      <scheme val="minor"/>
    </font>
    <font>
      <sz val="10"/>
      <color rgb="FF000000"/>
      <name val="Calibri"/>
      <family val="2"/>
      <scheme val="minor"/>
    </font>
    <font>
      <b/>
      <sz val="10"/>
      <color rgb="FF000000"/>
      <name val="Calibri"/>
      <family val="2"/>
      <scheme val="minor"/>
    </font>
    <font>
      <b/>
      <sz val="10"/>
      <color rgb="FFFF0000"/>
      <name val="Calibri"/>
      <family val="2"/>
      <scheme val="minor"/>
    </font>
    <font>
      <b/>
      <sz val="11"/>
      <color rgb="FFFF0000"/>
      <name val="Calibri"/>
      <family val="2"/>
      <scheme val="minor"/>
    </font>
    <font>
      <sz val="11"/>
      <color rgb="FF000000"/>
      <name val="Calibri"/>
      <family val="2"/>
      <scheme val="minor"/>
    </font>
    <font>
      <sz val="14"/>
      <color theme="1"/>
      <name val="Calibri"/>
      <family val="2"/>
      <scheme val="minor"/>
    </font>
    <font>
      <b/>
      <sz val="14"/>
      <color rgb="FFFF0000"/>
      <name val="Calibri"/>
      <family val="2"/>
      <scheme val="minor"/>
    </font>
    <font>
      <b/>
      <sz val="8"/>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5" tint="0.399975585192419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s>
  <cellStyleXfs count="6">
    <xf numFmtId="0" fontId="0" fillId="0" borderId="0"/>
    <xf numFmtId="0" fontId="5" fillId="0" borderId="0" applyNumberFormat="0" applyFill="0" applyBorder="0" applyAlignment="0" applyProtection="0"/>
    <xf numFmtId="0" fontId="4" fillId="0" borderId="0"/>
    <xf numFmtId="0" fontId="11"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77">
    <xf numFmtId="0" fontId="0" fillId="0" borderId="0" xfId="0"/>
    <xf numFmtId="0" fontId="4" fillId="0" borderId="0" xfId="0" applyFont="1"/>
    <xf numFmtId="0" fontId="6" fillId="0" borderId="0" xfId="0" applyFont="1" applyAlignment="1">
      <alignment horizontal="center"/>
    </xf>
    <xf numFmtId="0" fontId="8" fillId="0" borderId="0" xfId="0" applyFont="1" applyFill="1" applyBorder="1" applyAlignment="1">
      <alignment horizontal="center"/>
    </xf>
    <xf numFmtId="164" fontId="8" fillId="0" borderId="0" xfId="0" applyNumberFormat="1" applyFont="1" applyFill="1" applyBorder="1" applyAlignment="1">
      <alignment horizontal="right"/>
    </xf>
    <xf numFmtId="0" fontId="9" fillId="0" borderId="0" xfId="0" applyFont="1" applyFill="1" applyBorder="1" applyAlignment="1">
      <alignment horizontal="left"/>
    </xf>
    <xf numFmtId="8" fontId="4" fillId="0" borderId="0" xfId="0" applyNumberFormat="1" applyFont="1" applyFill="1" applyBorder="1" applyAlignment="1">
      <alignment horizontal="center"/>
    </xf>
    <xf numFmtId="164" fontId="6" fillId="0" borderId="0" xfId="0" applyNumberFormat="1" applyFont="1" applyFill="1"/>
    <xf numFmtId="0" fontId="4" fillId="0" borderId="0" xfId="0" applyFont="1" applyFill="1"/>
    <xf numFmtId="0" fontId="6" fillId="0" borderId="0" xfId="0" applyFont="1" applyFill="1"/>
    <xf numFmtId="0" fontId="6" fillId="0" borderId="0" xfId="0" applyFont="1" applyBorder="1" applyAlignment="1" applyProtection="1">
      <protection locked="0"/>
    </xf>
    <xf numFmtId="0" fontId="8" fillId="0" borderId="1" xfId="0" applyFont="1" applyFill="1" applyBorder="1" applyAlignment="1">
      <alignment horizontal="center"/>
    </xf>
    <xf numFmtId="0" fontId="15" fillId="0" borderId="1" xfId="0" applyFont="1" applyFill="1" applyBorder="1" applyAlignment="1">
      <alignment horizontal="center"/>
    </xf>
    <xf numFmtId="164" fontId="16" fillId="4" borderId="13" xfId="0" applyNumberFormat="1" applyFont="1" applyFill="1" applyBorder="1" applyAlignment="1">
      <alignment horizontal="right"/>
    </xf>
    <xf numFmtId="14" fontId="0" fillId="0" borderId="0" xfId="0" applyNumberFormat="1"/>
    <xf numFmtId="0" fontId="15" fillId="0" borderId="1" xfId="0" applyFont="1" applyBorder="1" applyAlignment="1">
      <alignment horizontal="center"/>
    </xf>
    <xf numFmtId="0" fontId="15" fillId="0" borderId="1" xfId="0" applyFont="1" applyFill="1" applyBorder="1"/>
    <xf numFmtId="0" fontId="15" fillId="0" borderId="1" xfId="0" applyFont="1" applyBorder="1"/>
    <xf numFmtId="0" fontId="15" fillId="0" borderId="2" xfId="0" applyFont="1" applyFill="1" applyBorder="1" applyAlignment="1">
      <alignment horizontal="center"/>
    </xf>
    <xf numFmtId="0" fontId="15" fillId="0" borderId="3" xfId="0" applyFont="1" applyBorder="1" applyAlignment="1">
      <alignment horizontal="center"/>
    </xf>
    <xf numFmtId="0" fontId="15" fillId="0" borderId="3" xfId="0" applyFont="1" applyBorder="1"/>
    <xf numFmtId="0" fontId="19" fillId="0" borderId="1" xfId="0" applyFont="1" applyBorder="1" applyAlignment="1">
      <alignment horizontal="left"/>
    </xf>
    <xf numFmtId="0" fontId="15" fillId="0" borderId="1" xfId="0" applyFont="1" applyBorder="1" applyAlignment="1">
      <alignment horizontal="left"/>
    </xf>
    <xf numFmtId="0" fontId="15" fillId="0" borderId="1" xfId="0" applyFont="1" applyFill="1" applyBorder="1" applyAlignment="1">
      <alignment horizontal="left"/>
    </xf>
    <xf numFmtId="0" fontId="15" fillId="0" borderId="0" xfId="0" applyFont="1" applyFill="1" applyBorder="1"/>
    <xf numFmtId="0" fontId="17" fillId="0" borderId="1" xfId="0" applyFont="1" applyBorder="1"/>
    <xf numFmtId="0" fontId="14" fillId="0" borderId="1" xfId="0" applyFont="1" applyBorder="1"/>
    <xf numFmtId="0" fontId="15" fillId="0" borderId="32" xfId="0" applyFont="1" applyFill="1" applyBorder="1"/>
    <xf numFmtId="0" fontId="19" fillId="0" borderId="1" xfId="0" applyFont="1" applyBorder="1" applyAlignment="1">
      <alignment horizontal="center"/>
    </xf>
    <xf numFmtId="0" fontId="23" fillId="0" borderId="0" xfId="0" applyFont="1"/>
    <xf numFmtId="8" fontId="4" fillId="2" borderId="2" xfId="0" applyNumberFormat="1" applyFont="1" applyFill="1" applyBorder="1" applyAlignment="1">
      <alignment horizontal="center"/>
    </xf>
    <xf numFmtId="0" fontId="8" fillId="0" borderId="4" xfId="0" applyFont="1" applyFill="1" applyBorder="1" applyAlignment="1">
      <alignment horizont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xf>
    <xf numFmtId="0" fontId="8" fillId="2" borderId="12" xfId="0" applyFont="1" applyFill="1" applyBorder="1" applyAlignment="1">
      <alignment horizontal="left"/>
    </xf>
    <xf numFmtId="164" fontId="8" fillId="0" borderId="13" xfId="0" applyNumberFormat="1" applyFont="1" applyFill="1" applyBorder="1" applyAlignment="1">
      <alignment horizontal="right"/>
    </xf>
    <xf numFmtId="0" fontId="9" fillId="2" borderId="12" xfId="0" applyFont="1" applyFill="1" applyBorder="1" applyAlignment="1">
      <alignment horizontal="left"/>
    </xf>
    <xf numFmtId="0" fontId="6" fillId="0" borderId="22" xfId="0" applyFont="1" applyBorder="1"/>
    <xf numFmtId="0" fontId="8" fillId="0" borderId="10" xfId="0" applyFont="1" applyFill="1" applyBorder="1" applyAlignment="1">
      <alignment horizontal="center"/>
    </xf>
    <xf numFmtId="164" fontId="8" fillId="0" borderId="24" xfId="0" applyNumberFormat="1" applyFont="1" applyFill="1" applyBorder="1" applyAlignment="1">
      <alignment horizontal="right"/>
    </xf>
    <xf numFmtId="164" fontId="16" fillId="0" borderId="24" xfId="0" applyNumberFormat="1" applyFont="1" applyFill="1" applyBorder="1" applyAlignment="1">
      <alignment horizontal="right"/>
    </xf>
    <xf numFmtId="164" fontId="18" fillId="2" borderId="17" xfId="0" applyNumberFormat="1" applyFont="1" applyFill="1" applyBorder="1" applyAlignment="1">
      <alignment horizontal="right" vertical="center"/>
    </xf>
    <xf numFmtId="165" fontId="0" fillId="0" borderId="0" xfId="0" applyNumberFormat="1"/>
    <xf numFmtId="0" fontId="8" fillId="6" borderId="12" xfId="0" applyFont="1" applyFill="1" applyBorder="1" applyAlignment="1">
      <alignment horizontal="left"/>
    </xf>
    <xf numFmtId="8" fontId="4" fillId="6" borderId="2" xfId="0" applyNumberFormat="1" applyFont="1" applyFill="1" applyBorder="1" applyAlignment="1">
      <alignment horizontal="center"/>
    </xf>
    <xf numFmtId="1" fontId="4" fillId="6" borderId="2" xfId="0" applyNumberFormat="1" applyFont="1" applyFill="1" applyBorder="1" applyAlignment="1">
      <alignment horizontal="center"/>
    </xf>
    <xf numFmtId="8" fontId="8" fillId="6" borderId="2" xfId="0" applyNumberFormat="1" applyFont="1" applyFill="1" applyBorder="1" applyAlignment="1">
      <alignment horizontal="center"/>
    </xf>
    <xf numFmtId="0" fontId="8" fillId="6" borderId="1" xfId="0" applyFont="1" applyFill="1" applyBorder="1" applyAlignment="1">
      <alignment horizontal="center"/>
    </xf>
    <xf numFmtId="164" fontId="8" fillId="6" borderId="13" xfId="0" applyNumberFormat="1" applyFont="1" applyFill="1" applyBorder="1" applyAlignment="1">
      <alignment horizontal="right"/>
    </xf>
    <xf numFmtId="0" fontId="0" fillId="0" borderId="1" xfId="0" applyNumberFormat="1" applyFont="1" applyFill="1" applyBorder="1" applyAlignment="1" applyProtection="1">
      <alignment horizontal="center"/>
      <protection locked="0"/>
    </xf>
    <xf numFmtId="0" fontId="0" fillId="0" borderId="1" xfId="0" applyFont="1" applyFill="1" applyBorder="1" applyAlignment="1" applyProtection="1">
      <alignment horizontal="center"/>
      <protection locked="0"/>
    </xf>
    <xf numFmtId="0" fontId="15" fillId="0" borderId="1" xfId="0" applyFont="1" applyFill="1" applyBorder="1" applyAlignment="1" applyProtection="1">
      <alignment horizontal="center"/>
      <protection locked="0"/>
    </xf>
    <xf numFmtId="0" fontId="15" fillId="0" borderId="1" xfId="0" applyFont="1" applyBorder="1" applyAlignment="1" applyProtection="1">
      <alignment horizontal="center"/>
      <protection locked="0"/>
    </xf>
    <xf numFmtId="0" fontId="6" fillId="0" borderId="22" xfId="0" applyFont="1" applyBorder="1" applyAlignment="1" applyProtection="1">
      <protection locked="0"/>
    </xf>
    <xf numFmtId="0" fontId="6" fillId="0" borderId="0" xfId="0" applyFont="1" applyBorder="1" applyProtection="1">
      <protection locked="0"/>
    </xf>
    <xf numFmtId="0" fontId="0" fillId="0" borderId="23" xfId="0" applyBorder="1" applyAlignment="1" applyProtection="1">
      <alignment horizontal="center"/>
      <protection locked="0"/>
    </xf>
    <xf numFmtId="0" fontId="6" fillId="0" borderId="25" xfId="0" applyFont="1" applyBorder="1" applyAlignment="1" applyProtection="1">
      <protection locked="0"/>
    </xf>
    <xf numFmtId="0" fontId="6" fillId="0" borderId="8" xfId="0" applyFont="1" applyBorder="1" applyAlignment="1" applyProtection="1">
      <protection locked="0"/>
    </xf>
    <xf numFmtId="0" fontId="15" fillId="0" borderId="4" xfId="0" applyFont="1" applyBorder="1" applyAlignment="1" applyProtection="1">
      <alignment horizontal="center"/>
      <protection locked="0"/>
    </xf>
    <xf numFmtId="0" fontId="0" fillId="0" borderId="0" xfId="0" applyProtection="1">
      <protection locked="0"/>
    </xf>
    <xf numFmtId="0" fontId="15" fillId="0" borderId="1" xfId="0" applyFont="1" applyBorder="1" applyAlignment="1" applyProtection="1">
      <alignment horizontal="left"/>
      <protection locked="0"/>
    </xf>
    <xf numFmtId="166" fontId="0" fillId="0" borderId="1" xfId="0" applyNumberFormat="1" applyFont="1" applyFill="1" applyBorder="1" applyAlignment="1" applyProtection="1">
      <alignment horizontal="center"/>
    </xf>
    <xf numFmtId="0" fontId="6" fillId="0" borderId="18" xfId="0" applyFont="1" applyBorder="1" applyAlignment="1" applyProtection="1">
      <protection locked="0"/>
    </xf>
    <xf numFmtId="0" fontId="6" fillId="0" borderId="22"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0" borderId="26" xfId="0" applyFont="1" applyBorder="1" applyAlignment="1" applyProtection="1">
      <protection locked="0"/>
    </xf>
    <xf numFmtId="8" fontId="4" fillId="6" borderId="13" xfId="0" applyNumberFormat="1" applyFont="1" applyFill="1" applyBorder="1" applyAlignment="1">
      <alignment horizontal="right"/>
    </xf>
    <xf numFmtId="0" fontId="8" fillId="0" borderId="35" xfId="0" applyFont="1" applyFill="1" applyBorder="1" applyAlignment="1">
      <alignment horizontal="center"/>
    </xf>
    <xf numFmtId="164" fontId="8" fillId="0" borderId="17" xfId="0" applyNumberFormat="1" applyFont="1" applyFill="1" applyBorder="1" applyAlignment="1">
      <alignment horizontal="right"/>
    </xf>
    <xf numFmtId="0" fontId="8" fillId="6" borderId="15" xfId="0" applyFont="1" applyFill="1" applyBorder="1" applyAlignment="1">
      <alignment horizontal="left"/>
    </xf>
    <xf numFmtId="8" fontId="8" fillId="6" borderId="39" xfId="0" applyNumberFormat="1" applyFont="1" applyFill="1" applyBorder="1" applyAlignment="1">
      <alignment horizontal="center"/>
    </xf>
    <xf numFmtId="0" fontId="8" fillId="6" borderId="16" xfId="0" applyFont="1" applyFill="1" applyBorder="1" applyAlignment="1">
      <alignment horizontal="center"/>
    </xf>
    <xf numFmtId="164" fontId="8" fillId="6" borderId="17" xfId="0" applyNumberFormat="1" applyFont="1" applyFill="1" applyBorder="1" applyAlignment="1">
      <alignment horizontal="right"/>
    </xf>
    <xf numFmtId="8" fontId="4" fillId="5" borderId="2" xfId="0" applyNumberFormat="1" applyFont="1" applyFill="1" applyBorder="1" applyAlignment="1">
      <alignment horizontal="center"/>
    </xf>
    <xf numFmtId="8" fontId="8" fillId="5" borderId="2" xfId="0" applyNumberFormat="1" applyFont="1" applyFill="1" applyBorder="1" applyAlignment="1">
      <alignment horizontal="center"/>
    </xf>
    <xf numFmtId="8" fontId="8" fillId="5" borderId="39" xfId="0" applyNumberFormat="1" applyFont="1" applyFill="1" applyBorder="1" applyAlignment="1">
      <alignment horizontal="center"/>
    </xf>
    <xf numFmtId="8" fontId="4" fillId="5" borderId="9" xfId="0" applyNumberFormat="1" applyFont="1" applyFill="1" applyBorder="1" applyAlignment="1">
      <alignment horizontal="center"/>
    </xf>
    <xf numFmtId="167" fontId="15" fillId="0" borderId="20" xfId="5" applyNumberFormat="1" applyFont="1" applyFill="1" applyBorder="1" applyAlignment="1">
      <alignment horizontal="center"/>
    </xf>
    <xf numFmtId="0" fontId="10" fillId="0" borderId="0" xfId="0" applyFont="1" applyFill="1" applyBorder="1" applyAlignment="1">
      <alignment horizontal="center"/>
    </xf>
    <xf numFmtId="0" fontId="6"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25" xfId="0" applyFont="1" applyFill="1" applyBorder="1" applyAlignment="1">
      <alignment horizontal="left"/>
    </xf>
    <xf numFmtId="8" fontId="4" fillId="0" borderId="26" xfId="0" applyNumberFormat="1" applyFont="1" applyFill="1" applyBorder="1" applyAlignment="1">
      <alignment horizontal="center"/>
    </xf>
    <xf numFmtId="0" fontId="0" fillId="3" borderId="27" xfId="0" applyFont="1" applyFill="1" applyBorder="1"/>
    <xf numFmtId="0" fontId="0" fillId="3" borderId="12" xfId="0" applyFont="1" applyFill="1" applyBorder="1"/>
    <xf numFmtId="0" fontId="0" fillId="3" borderId="15" xfId="0" applyFont="1" applyFill="1" applyBorder="1"/>
    <xf numFmtId="0" fontId="6" fillId="0" borderId="23" xfId="0" applyFont="1" applyBorder="1" applyAlignment="1" applyProtection="1">
      <protection locked="0"/>
    </xf>
    <xf numFmtId="0" fontId="6" fillId="0" borderId="8" xfId="0" applyFont="1" applyBorder="1" applyAlignment="1" applyProtection="1">
      <alignment horizontal="left"/>
      <protection locked="0"/>
    </xf>
    <xf numFmtId="0" fontId="0" fillId="0" borderId="0" xfId="0" applyFont="1" applyAlignment="1">
      <alignment horizontal="center"/>
    </xf>
    <xf numFmtId="0" fontId="0" fillId="0" borderId="0" xfId="0" applyFont="1" applyAlignment="1" applyProtection="1">
      <alignment horizontal="center"/>
    </xf>
    <xf numFmtId="0" fontId="0" fillId="0" borderId="1" xfId="0" applyFont="1" applyBorder="1" applyAlignment="1" applyProtection="1">
      <alignment horizontal="center"/>
      <protection locked="0"/>
    </xf>
    <xf numFmtId="0" fontId="6" fillId="0" borderId="0" xfId="0" applyFont="1"/>
    <xf numFmtId="0" fontId="6" fillId="0" borderId="22" xfId="0" applyFont="1" applyBorder="1" applyAlignment="1">
      <alignment horizontal="left"/>
    </xf>
    <xf numFmtId="0" fontId="15" fillId="0" borderId="2" xfId="0" applyFont="1" applyFill="1" applyBorder="1" applyAlignment="1">
      <alignment horizontal="left"/>
    </xf>
    <xf numFmtId="0" fontId="0" fillId="0" borderId="0" xfId="0" applyAlignment="1">
      <alignment horizontal="left"/>
    </xf>
    <xf numFmtId="0" fontId="4" fillId="0" borderId="0" xfId="0" applyFont="1" applyAlignment="1">
      <alignment horizontal="left"/>
    </xf>
    <xf numFmtId="0" fontId="15" fillId="0" borderId="3" xfId="0" applyFont="1" applyBorder="1" applyAlignment="1">
      <alignment horizontal="left"/>
    </xf>
    <xf numFmtId="0" fontId="15" fillId="0" borderId="0" xfId="0" applyFont="1" applyFill="1" applyBorder="1" applyAlignment="1">
      <alignment horizontal="left"/>
    </xf>
    <xf numFmtId="0" fontId="14" fillId="0" borderId="1" xfId="0" applyFont="1" applyBorder="1" applyAlignment="1">
      <alignment horizontal="left"/>
    </xf>
    <xf numFmtId="0" fontId="17" fillId="0" borderId="1" xfId="0" applyFont="1" applyBorder="1" applyAlignment="1">
      <alignment horizontal="left"/>
    </xf>
    <xf numFmtId="0" fontId="0" fillId="0" borderId="0" xfId="0" applyBorder="1" applyAlignment="1" applyProtection="1">
      <alignment horizontal="left"/>
      <protection locked="0"/>
    </xf>
    <xf numFmtId="0" fontId="15" fillId="0" borderId="32" xfId="0" applyFont="1" applyFill="1" applyBorder="1" applyAlignment="1">
      <alignment horizontal="left"/>
    </xf>
    <xf numFmtId="0" fontId="6" fillId="0" borderId="0" xfId="0" applyFont="1" applyAlignment="1">
      <alignment vertical="center" textRotation="255"/>
    </xf>
    <xf numFmtId="0" fontId="15" fillId="0" borderId="1" xfId="0" applyFont="1" applyBorder="1" applyAlignment="1" applyProtection="1">
      <alignment horizontal="right"/>
      <protection locked="0"/>
    </xf>
    <xf numFmtId="166" fontId="0" fillId="0" borderId="0" xfId="0" applyNumberFormat="1"/>
    <xf numFmtId="168" fontId="0" fillId="0" borderId="0" xfId="0" applyNumberFormat="1"/>
    <xf numFmtId="0" fontId="27" fillId="0" borderId="1" xfId="0" applyFont="1" applyBorder="1" applyAlignment="1">
      <alignment horizontal="center" vertical="center" wrapText="1"/>
    </xf>
    <xf numFmtId="0" fontId="12" fillId="0" borderId="29"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6" fillId="0" borderId="19"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18" fillId="3" borderId="19"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5" fillId="0" borderId="8" xfId="0" applyFont="1" applyBorder="1" applyAlignment="1" applyProtection="1">
      <alignment horizontal="center"/>
      <protection locked="0"/>
    </xf>
    <xf numFmtId="0" fontId="15" fillId="0" borderId="26" xfId="0" applyFont="1" applyBorder="1" applyAlignment="1" applyProtection="1">
      <alignment horizontal="center"/>
      <protection locked="0"/>
    </xf>
    <xf numFmtId="1" fontId="2" fillId="0" borderId="18" xfId="0" applyNumberFormat="1" applyFont="1" applyBorder="1" applyAlignment="1" applyProtection="1">
      <alignment horizontal="center"/>
    </xf>
    <xf numFmtId="1" fontId="2" fillId="0" borderId="19" xfId="0" applyNumberFormat="1" applyFont="1" applyBorder="1" applyAlignment="1" applyProtection="1">
      <alignment horizontal="center"/>
    </xf>
    <xf numFmtId="1" fontId="2" fillId="0" borderId="21" xfId="0" applyNumberFormat="1" applyFont="1" applyBorder="1" applyAlignment="1" applyProtection="1">
      <alignment horizontal="center"/>
    </xf>
    <xf numFmtId="0" fontId="2" fillId="0" borderId="19" xfId="0" applyFont="1" applyBorder="1" applyAlignment="1" applyProtection="1">
      <alignment horizontal="center"/>
    </xf>
    <xf numFmtId="0" fontId="2" fillId="0" borderId="21" xfId="0" applyFont="1" applyBorder="1" applyAlignment="1" applyProtection="1">
      <alignment horizontal="center"/>
    </xf>
    <xf numFmtId="166" fontId="24" fillId="0" borderId="0" xfId="0" applyNumberFormat="1" applyFont="1" applyBorder="1" applyAlignment="1" applyProtection="1">
      <alignment horizontal="center"/>
    </xf>
    <xf numFmtId="166" fontId="24" fillId="0" borderId="23" xfId="0" applyNumberFormat="1" applyFont="1" applyBorder="1" applyAlignment="1" applyProtection="1">
      <alignment horizontal="center"/>
    </xf>
    <xf numFmtId="0" fontId="20" fillId="0" borderId="2" xfId="0" applyFont="1" applyBorder="1" applyAlignment="1">
      <alignment horizontal="center"/>
    </xf>
    <xf numFmtId="0" fontId="3" fillId="0" borderId="3" xfId="0" applyFont="1" applyBorder="1" applyAlignment="1"/>
    <xf numFmtId="0" fontId="3" fillId="0" borderId="4" xfId="0" applyFont="1" applyBorder="1" applyAlignment="1"/>
    <xf numFmtId="0" fontId="22" fillId="0" borderId="5"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2" fillId="0" borderId="5" xfId="0" applyFont="1" applyBorder="1" applyAlignment="1">
      <alignment horizontal="center" wrapText="1"/>
    </xf>
    <xf numFmtId="0" fontId="2" fillId="0" borderId="5" xfId="0" applyFont="1" applyBorder="1" applyAlignment="1">
      <alignment horizontal="center" wrapText="1"/>
    </xf>
    <xf numFmtId="0" fontId="13" fillId="0" borderId="1" xfId="0" applyFont="1" applyBorder="1" applyAlignment="1">
      <alignment horizontal="center" vertical="center" wrapText="1"/>
    </xf>
    <xf numFmtId="0" fontId="1" fillId="0" borderId="1" xfId="0" applyFont="1" applyBorder="1" applyAlignment="1">
      <alignment horizontal="center"/>
    </xf>
    <xf numFmtId="0" fontId="21" fillId="0" borderId="1" xfId="0" applyFont="1" applyBorder="1" applyAlignment="1" applyProtection="1">
      <alignment horizontal="center"/>
    </xf>
    <xf numFmtId="0" fontId="22" fillId="0" borderId="1" xfId="0" applyFont="1" applyBorder="1" applyAlignment="1" applyProtection="1">
      <alignment horizontal="center"/>
    </xf>
    <xf numFmtId="0" fontId="20" fillId="0" borderId="1" xfId="0" applyFont="1" applyBorder="1" applyAlignment="1">
      <alignment horizontal="center"/>
    </xf>
    <xf numFmtId="0" fontId="3" fillId="0" borderId="1" xfId="0" applyFont="1" applyBorder="1" applyAlignment="1"/>
    <xf numFmtId="0" fontId="19" fillId="0" borderId="1" xfId="0" applyFont="1" applyBorder="1" applyAlignment="1">
      <alignment horizontal="right"/>
    </xf>
    <xf numFmtId="0" fontId="1" fillId="0" borderId="1" xfId="0" applyFont="1" applyBorder="1" applyAlignment="1">
      <alignment horizontal="right"/>
    </xf>
    <xf numFmtId="0" fontId="19" fillId="0" borderId="1" xfId="0" applyFont="1" applyBorder="1" applyAlignment="1" applyProtection="1">
      <alignment horizontal="center"/>
      <protection locked="0"/>
    </xf>
    <xf numFmtId="0" fontId="1" fillId="0" borderId="1" xfId="0" applyFont="1" applyBorder="1" applyAlignment="1" applyProtection="1">
      <protection locked="0"/>
    </xf>
    <xf numFmtId="0" fontId="21" fillId="0" borderId="1" xfId="0" applyFont="1" applyBorder="1" applyAlignment="1">
      <alignment horizontal="right"/>
    </xf>
    <xf numFmtId="0" fontId="22" fillId="0" borderId="1" xfId="0" applyFont="1" applyBorder="1" applyAlignment="1">
      <alignment horizontal="right"/>
    </xf>
    <xf numFmtId="0" fontId="21" fillId="0" borderId="1" xfId="0" applyFont="1" applyBorder="1" applyAlignment="1" applyProtection="1">
      <alignment horizontal="right"/>
      <protection locked="0"/>
    </xf>
    <xf numFmtId="0" fontId="22" fillId="0" borderId="1" xfId="0" applyFont="1" applyBorder="1" applyAlignment="1" applyProtection="1">
      <alignment horizontal="right"/>
      <protection locked="0"/>
    </xf>
    <xf numFmtId="0" fontId="20" fillId="0" borderId="1" xfId="0" applyFont="1" applyBorder="1" applyAlignment="1" applyProtection="1">
      <alignment horizontal="center"/>
      <protection locked="0"/>
    </xf>
    <xf numFmtId="0" fontId="3" fillId="0" borderId="1" xfId="0" applyFont="1" applyBorder="1" applyAlignment="1" applyProtection="1">
      <protection locked="0"/>
    </xf>
    <xf numFmtId="0" fontId="1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protection locked="0"/>
    </xf>
    <xf numFmtId="0" fontId="6" fillId="0" borderId="0" xfId="0" applyFont="1" applyAlignment="1">
      <alignment horizontal="center" vertical="center" textRotation="255"/>
    </xf>
    <xf numFmtId="0" fontId="5" fillId="0" borderId="22" xfId="1" applyBorder="1" applyAlignment="1">
      <alignment horizontal="center" vertical="center" wrapText="1"/>
    </xf>
    <xf numFmtId="0" fontId="5" fillId="0" borderId="23" xfId="1" applyBorder="1" applyAlignment="1">
      <alignment horizontal="center" vertical="center" wrapText="1"/>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8" fillId="0" borderId="36" xfId="0" applyFont="1" applyFill="1" applyBorder="1" applyAlignment="1">
      <alignment horizontal="center"/>
    </xf>
    <xf numFmtId="0" fontId="8" fillId="0" borderId="6" xfId="0" applyFont="1" applyFill="1" applyBorder="1" applyAlignment="1">
      <alignment horizontal="center"/>
    </xf>
    <xf numFmtId="0" fontId="8" fillId="0" borderId="7" xfId="0" applyFont="1" applyFill="1" applyBorder="1" applyAlignment="1">
      <alignment horizontal="center"/>
    </xf>
    <xf numFmtId="0" fontId="10" fillId="0" borderId="29" xfId="0" applyFont="1" applyFill="1" applyBorder="1" applyAlignment="1">
      <alignment horizontal="center"/>
    </xf>
    <xf numFmtId="0" fontId="10" fillId="0" borderId="31" xfId="0" applyFont="1" applyFill="1" applyBorder="1" applyAlignment="1">
      <alignment horizontal="center"/>
    </xf>
    <xf numFmtId="0" fontId="25" fillId="0" borderId="11" xfId="0" applyFont="1" applyFill="1" applyBorder="1" applyAlignment="1">
      <alignment horizontal="center" vertical="center"/>
    </xf>
    <xf numFmtId="0" fontId="25" fillId="0" borderId="40"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4" xfId="0" applyFont="1" applyFill="1" applyBorder="1" applyAlignment="1">
      <alignment horizontal="center" vertical="center"/>
    </xf>
    <xf numFmtId="0" fontId="5" fillId="0" borderId="0" xfId="1" applyBorder="1" applyAlignment="1">
      <alignment horizontal="center" vertical="center" wrapText="1"/>
    </xf>
    <xf numFmtId="0" fontId="7" fillId="0" borderId="0" xfId="0" applyFont="1" applyBorder="1" applyAlignment="1">
      <alignment horizontal="center"/>
    </xf>
    <xf numFmtId="0" fontId="7" fillId="0" borderId="23" xfId="0" applyFont="1" applyBorder="1" applyAlignment="1">
      <alignment horizontal="center"/>
    </xf>
    <xf numFmtId="0" fontId="19" fillId="0" borderId="1" xfId="0" applyFont="1" applyBorder="1" applyAlignment="1">
      <alignment horizontal="center"/>
    </xf>
    <xf numFmtId="0" fontId="1" fillId="0" borderId="1" xfId="0" applyFont="1" applyBorder="1" applyAlignment="1"/>
    <xf numFmtId="0" fontId="21" fillId="0" borderId="1" xfId="0" applyFont="1" applyBorder="1" applyAlignment="1">
      <alignment horizontal="center"/>
    </xf>
    <xf numFmtId="0" fontId="22" fillId="0" borderId="1" xfId="0" applyFont="1" applyBorder="1" applyAlignment="1">
      <alignment horizontal="center"/>
    </xf>
  </cellXfs>
  <cellStyles count="6">
    <cellStyle name="Lien hypertexte" xfId="1" builtinId="8"/>
    <cellStyle name="Lien hypertexte 2" xfId="3"/>
    <cellStyle name="Monétaire" xfId="5" builtinId="4"/>
    <cellStyle name="Monétaire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57149</xdr:colOff>
      <xdr:row>13</xdr:row>
      <xdr:rowOff>66675</xdr:rowOff>
    </xdr:from>
    <xdr:to>
      <xdr:col>4</xdr:col>
      <xdr:colOff>1657350</xdr:colOff>
      <xdr:row>16</xdr:row>
      <xdr:rowOff>323849</xdr:rowOff>
    </xdr:to>
    <xdr:sp macro="" textlink="">
      <xdr:nvSpPr>
        <xdr:cNvPr id="2" name="Ellipse 1">
          <a:extLst>
            <a:ext uri="{FF2B5EF4-FFF2-40B4-BE49-F238E27FC236}">
              <a16:creationId xmlns:a16="http://schemas.microsoft.com/office/drawing/2014/main" xmlns="" id="{205638E3-A97D-4DA0-969F-1956AFE2A6E7}"/>
            </a:ext>
          </a:extLst>
        </xdr:cNvPr>
        <xdr:cNvSpPr/>
      </xdr:nvSpPr>
      <xdr:spPr>
        <a:xfrm>
          <a:off x="9391649" y="3343275"/>
          <a:ext cx="1600201" cy="8762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fr-FR" sz="1100">
            <a:solidFill>
              <a:sysClr val="windowText" lastClr="000000"/>
            </a:solidFill>
          </a:endParaRPr>
        </a:p>
      </xdr:txBody>
    </xdr:sp>
    <xdr:clientData/>
  </xdr:twoCellAnchor>
  <xdr:oneCellAnchor>
    <xdr:from>
      <xdr:col>4</xdr:col>
      <xdr:colOff>0</xdr:colOff>
      <xdr:row>13</xdr:row>
      <xdr:rowOff>38101</xdr:rowOff>
    </xdr:from>
    <xdr:ext cx="1714500" cy="876300"/>
    <xdr:sp macro="" textlink="">
      <xdr:nvSpPr>
        <xdr:cNvPr id="3" name="ZoneTexte 2">
          <a:extLst>
            <a:ext uri="{FF2B5EF4-FFF2-40B4-BE49-F238E27FC236}">
              <a16:creationId xmlns:a16="http://schemas.microsoft.com/office/drawing/2014/main" xmlns="" id="{76E45C6A-0384-4DC6-8ED6-3C9E801DE648}"/>
            </a:ext>
          </a:extLst>
        </xdr:cNvPr>
        <xdr:cNvSpPr txBox="1"/>
      </xdr:nvSpPr>
      <xdr:spPr>
        <a:xfrm>
          <a:off x="6877050" y="3324226"/>
          <a:ext cx="1714500"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1400" b="1">
              <a:solidFill>
                <a:srgbClr val="FF0000"/>
              </a:solidFill>
            </a:rPr>
            <a:t>2.</a:t>
          </a:r>
        </a:p>
        <a:p>
          <a:pPr algn="ctr"/>
          <a:r>
            <a:rPr lang="fr-FR" sz="1000" baseline="0"/>
            <a:t>Cliquez sur la flèche et  </a:t>
          </a:r>
        </a:p>
        <a:p>
          <a:pPr algn="ctr"/>
          <a:r>
            <a:rPr lang="fr-FR" sz="1000" baseline="0"/>
            <a:t>choisissez le lot en haut de la liste déroulante</a:t>
          </a:r>
          <a:endParaRPr lang="fr-FR" sz="1000"/>
        </a:p>
      </xdr:txBody>
    </xdr:sp>
    <xdr:clientData/>
  </xdr:oneCellAnchor>
  <xdr:twoCellAnchor>
    <xdr:from>
      <xdr:col>4</xdr:col>
      <xdr:colOff>8617</xdr:colOff>
      <xdr:row>16</xdr:row>
      <xdr:rowOff>190500</xdr:rowOff>
    </xdr:from>
    <xdr:to>
      <xdr:col>4</xdr:col>
      <xdr:colOff>361043</xdr:colOff>
      <xdr:row>17</xdr:row>
      <xdr:rowOff>123825</xdr:rowOff>
    </xdr:to>
    <xdr:cxnSp macro="">
      <xdr:nvCxnSpPr>
        <xdr:cNvPr id="6" name="Connecteur droit avec flèche 5">
          <a:extLst>
            <a:ext uri="{FF2B5EF4-FFF2-40B4-BE49-F238E27FC236}">
              <a16:creationId xmlns:a16="http://schemas.microsoft.com/office/drawing/2014/main" xmlns="" id="{89BD88BC-691D-439C-8DAD-079F4D2D579D}"/>
            </a:ext>
          </a:extLst>
        </xdr:cNvPr>
        <xdr:cNvCxnSpPr/>
      </xdr:nvCxnSpPr>
      <xdr:spPr>
        <a:xfrm flipH="1">
          <a:off x="6891563" y="3671661"/>
          <a:ext cx="352426" cy="2168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171451</xdr:colOff>
      <xdr:row>1</xdr:row>
      <xdr:rowOff>238125</xdr:rowOff>
    </xdr:from>
    <xdr:to>
      <xdr:col>5</xdr:col>
      <xdr:colOff>1</xdr:colOff>
      <xdr:row>4</xdr:row>
      <xdr:rowOff>104775</xdr:rowOff>
    </xdr:to>
    <xdr:sp macro="" textlink="">
      <xdr:nvSpPr>
        <xdr:cNvPr id="5" name="Ellipse 4">
          <a:extLst>
            <a:ext uri="{FF2B5EF4-FFF2-40B4-BE49-F238E27FC236}">
              <a16:creationId xmlns:a16="http://schemas.microsoft.com/office/drawing/2014/main" xmlns="" id="{5C91990E-6136-49D2-A862-E0043D43B797}"/>
            </a:ext>
          </a:extLst>
        </xdr:cNvPr>
        <xdr:cNvSpPr/>
      </xdr:nvSpPr>
      <xdr:spPr>
        <a:xfrm>
          <a:off x="7048501" y="447675"/>
          <a:ext cx="1552575" cy="619125"/>
        </a:xfrm>
        <a:prstGeom prst="ellipse">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142874</xdr:colOff>
      <xdr:row>1</xdr:row>
      <xdr:rowOff>200026</xdr:rowOff>
    </xdr:from>
    <xdr:to>
      <xdr:col>5</xdr:col>
      <xdr:colOff>57149</xdr:colOff>
      <xdr:row>4</xdr:row>
      <xdr:rowOff>114301</xdr:rowOff>
    </xdr:to>
    <xdr:sp macro="" textlink="">
      <xdr:nvSpPr>
        <xdr:cNvPr id="7" name="ZoneTexte 6">
          <a:extLst>
            <a:ext uri="{FF2B5EF4-FFF2-40B4-BE49-F238E27FC236}">
              <a16:creationId xmlns:a16="http://schemas.microsoft.com/office/drawing/2014/main" xmlns="" id="{63F13BC8-F245-4FDD-BFF1-E86F64171687}"/>
            </a:ext>
          </a:extLst>
        </xdr:cNvPr>
        <xdr:cNvSpPr txBox="1"/>
      </xdr:nvSpPr>
      <xdr:spPr>
        <a:xfrm>
          <a:off x="7019924" y="409576"/>
          <a:ext cx="163830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FF0000"/>
              </a:solidFill>
            </a:rPr>
            <a:t>1.</a:t>
          </a:r>
        </a:p>
        <a:p>
          <a:pPr algn="ctr"/>
          <a:r>
            <a:rPr lang="fr-FR" sz="1100"/>
            <a:t>Remplissez vos coordonnées</a:t>
          </a:r>
        </a:p>
      </xdr:txBody>
    </xdr:sp>
    <xdr:clientData/>
  </xdr:twoCellAnchor>
  <xdr:twoCellAnchor>
    <xdr:from>
      <xdr:col>4</xdr:col>
      <xdr:colOff>47626</xdr:colOff>
      <xdr:row>21</xdr:row>
      <xdr:rowOff>161925</xdr:rowOff>
    </xdr:from>
    <xdr:to>
      <xdr:col>4</xdr:col>
      <xdr:colOff>2171700</xdr:colOff>
      <xdr:row>28</xdr:row>
      <xdr:rowOff>171451</xdr:rowOff>
    </xdr:to>
    <xdr:sp macro="" textlink="">
      <xdr:nvSpPr>
        <xdr:cNvPr id="10" name="Ellipse 9">
          <a:extLst>
            <a:ext uri="{FF2B5EF4-FFF2-40B4-BE49-F238E27FC236}">
              <a16:creationId xmlns:a16="http://schemas.microsoft.com/office/drawing/2014/main" xmlns="" id="{15314268-6BFF-4986-9B59-D66429EA71DC}"/>
            </a:ext>
          </a:extLst>
        </xdr:cNvPr>
        <xdr:cNvSpPr/>
      </xdr:nvSpPr>
      <xdr:spPr>
        <a:xfrm>
          <a:off x="9382126" y="5476875"/>
          <a:ext cx="2124074" cy="14097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114300</xdr:colOff>
      <xdr:row>21</xdr:row>
      <xdr:rowOff>133350</xdr:rowOff>
    </xdr:from>
    <xdr:to>
      <xdr:col>5</xdr:col>
      <xdr:colOff>0</xdr:colOff>
      <xdr:row>29</xdr:row>
      <xdr:rowOff>133349</xdr:rowOff>
    </xdr:to>
    <xdr:sp macro="" textlink="">
      <xdr:nvSpPr>
        <xdr:cNvPr id="11" name="ZoneTexte 10">
          <a:extLst>
            <a:ext uri="{FF2B5EF4-FFF2-40B4-BE49-F238E27FC236}">
              <a16:creationId xmlns:a16="http://schemas.microsoft.com/office/drawing/2014/main" xmlns="" id="{6B6A9572-BABE-408C-BB4D-26CAEB5756C9}"/>
            </a:ext>
          </a:extLst>
        </xdr:cNvPr>
        <xdr:cNvSpPr txBox="1"/>
      </xdr:nvSpPr>
      <xdr:spPr>
        <a:xfrm>
          <a:off x="6991350" y="5257800"/>
          <a:ext cx="1609725" cy="1600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FF0000"/>
              </a:solidFill>
            </a:rPr>
            <a:t>4.</a:t>
          </a:r>
        </a:p>
        <a:p>
          <a:pPr algn="ctr"/>
          <a:r>
            <a:rPr lang="fr-FR" sz="1200"/>
            <a:t>N'oubliez</a:t>
          </a:r>
          <a:r>
            <a:rPr lang="fr-FR" sz="1200" baseline="0"/>
            <a:t> pas de remplir le prénom, le nom ainsi que le détail du TOTAL LIBERTE à droite</a:t>
          </a:r>
          <a:endParaRPr lang="fr-FR" sz="1200"/>
        </a:p>
      </xdr:txBody>
    </xdr:sp>
    <xdr:clientData/>
  </xdr:twoCellAnchor>
  <xdr:twoCellAnchor>
    <xdr:from>
      <xdr:col>4</xdr:col>
      <xdr:colOff>95250</xdr:colOff>
      <xdr:row>48</xdr:row>
      <xdr:rowOff>123826</xdr:rowOff>
    </xdr:from>
    <xdr:to>
      <xdr:col>4</xdr:col>
      <xdr:colOff>2266950</xdr:colOff>
      <xdr:row>53</xdr:row>
      <xdr:rowOff>171451</xdr:rowOff>
    </xdr:to>
    <xdr:sp macro="" textlink="">
      <xdr:nvSpPr>
        <xdr:cNvPr id="12" name="Ellipse 11">
          <a:extLst>
            <a:ext uri="{FF2B5EF4-FFF2-40B4-BE49-F238E27FC236}">
              <a16:creationId xmlns:a16="http://schemas.microsoft.com/office/drawing/2014/main" xmlns="" id="{C2EDE2B7-836B-485D-8703-6D2840CB40B8}"/>
            </a:ext>
          </a:extLst>
        </xdr:cNvPr>
        <xdr:cNvSpPr/>
      </xdr:nvSpPr>
      <xdr:spPr>
        <a:xfrm>
          <a:off x="9429750" y="10991851"/>
          <a:ext cx="2171700" cy="1047750"/>
        </a:xfrm>
        <a:prstGeom prst="ellipse">
          <a:avLst/>
        </a:prstGeom>
        <a:no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133350</xdr:colOff>
      <xdr:row>48</xdr:row>
      <xdr:rowOff>95249</xdr:rowOff>
    </xdr:from>
    <xdr:to>
      <xdr:col>4</xdr:col>
      <xdr:colOff>2162175</xdr:colOff>
      <xdr:row>54</xdr:row>
      <xdr:rowOff>0</xdr:rowOff>
    </xdr:to>
    <xdr:sp macro="" textlink="">
      <xdr:nvSpPr>
        <xdr:cNvPr id="13" name="ZoneTexte 12">
          <a:extLst>
            <a:ext uri="{FF2B5EF4-FFF2-40B4-BE49-F238E27FC236}">
              <a16:creationId xmlns:a16="http://schemas.microsoft.com/office/drawing/2014/main" xmlns="" id="{77FF4DC6-712A-4178-9A88-C9B02E6B6A0E}"/>
            </a:ext>
          </a:extLst>
        </xdr:cNvPr>
        <xdr:cNvSpPr txBox="1"/>
      </xdr:nvSpPr>
      <xdr:spPr>
        <a:xfrm>
          <a:off x="9467850" y="10963274"/>
          <a:ext cx="2028825" cy="1104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FF0000"/>
              </a:solidFill>
            </a:rPr>
            <a:t>3.</a:t>
          </a:r>
        </a:p>
        <a:p>
          <a:pPr algn="ctr"/>
          <a:r>
            <a:rPr lang="fr-FR" sz="1100"/>
            <a:t>Pour choisir vos cadeaux, vérifier le montant maximum de votre cagnotte dans la case </a:t>
          </a:r>
          <a:r>
            <a:rPr lang="fr-FR" sz="1100">
              <a:solidFill>
                <a:srgbClr val="FF0000"/>
              </a:solidFill>
            </a:rPr>
            <a:t>CADEAUX</a:t>
          </a:r>
        </a:p>
      </xdr:txBody>
    </xdr:sp>
    <xdr:clientData/>
  </xdr:twoCellAnchor>
  <xdr:twoCellAnchor>
    <xdr:from>
      <xdr:col>4</xdr:col>
      <xdr:colOff>1390650</xdr:colOff>
      <xdr:row>33</xdr:row>
      <xdr:rowOff>190500</xdr:rowOff>
    </xdr:from>
    <xdr:to>
      <xdr:col>8</xdr:col>
      <xdr:colOff>85725</xdr:colOff>
      <xdr:row>49</xdr:row>
      <xdr:rowOff>19051</xdr:rowOff>
    </xdr:to>
    <xdr:cxnSp macro="">
      <xdr:nvCxnSpPr>
        <xdr:cNvPr id="15" name="Connecteur droit avec flèche 14">
          <a:extLst>
            <a:ext uri="{FF2B5EF4-FFF2-40B4-BE49-F238E27FC236}">
              <a16:creationId xmlns:a16="http://schemas.microsoft.com/office/drawing/2014/main" xmlns="" id="{BE50674A-52B6-4E73-8E27-FE08A9613BD3}"/>
            </a:ext>
          </a:extLst>
        </xdr:cNvPr>
        <xdr:cNvCxnSpPr/>
      </xdr:nvCxnSpPr>
      <xdr:spPr>
        <a:xfrm flipV="1">
          <a:off x="8267700" y="7162800"/>
          <a:ext cx="4705350" cy="33337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1314450</xdr:colOff>
      <xdr:row>53</xdr:row>
      <xdr:rowOff>104775</xdr:rowOff>
    </xdr:from>
    <xdr:to>
      <xdr:col>4</xdr:col>
      <xdr:colOff>1714500</xdr:colOff>
      <xdr:row>56</xdr:row>
      <xdr:rowOff>152400</xdr:rowOff>
    </xdr:to>
    <xdr:cxnSp macro="">
      <xdr:nvCxnSpPr>
        <xdr:cNvPr id="17" name="Connecteur droit avec flèche 16">
          <a:extLst>
            <a:ext uri="{FF2B5EF4-FFF2-40B4-BE49-F238E27FC236}">
              <a16:creationId xmlns:a16="http://schemas.microsoft.com/office/drawing/2014/main" xmlns="" id="{C7FE0E85-625D-474D-A2D5-0545D8A5BCE0}"/>
            </a:ext>
          </a:extLst>
        </xdr:cNvPr>
        <xdr:cNvCxnSpPr/>
      </xdr:nvCxnSpPr>
      <xdr:spPr>
        <a:xfrm>
          <a:off x="8191500" y="11210925"/>
          <a:ext cx="400050" cy="647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133352</xdr:colOff>
      <xdr:row>61</xdr:row>
      <xdr:rowOff>180976</xdr:rowOff>
    </xdr:from>
    <xdr:to>
      <xdr:col>4</xdr:col>
      <xdr:colOff>2276476</xdr:colOff>
      <xdr:row>66</xdr:row>
      <xdr:rowOff>104776</xdr:rowOff>
    </xdr:to>
    <xdr:sp macro="" textlink="">
      <xdr:nvSpPr>
        <xdr:cNvPr id="25" name="Ellipse 24">
          <a:extLst>
            <a:ext uri="{FF2B5EF4-FFF2-40B4-BE49-F238E27FC236}">
              <a16:creationId xmlns:a16="http://schemas.microsoft.com/office/drawing/2014/main" xmlns="" id="{792AD592-5E27-4032-9450-5B4D64071D5F}"/>
            </a:ext>
          </a:extLst>
        </xdr:cNvPr>
        <xdr:cNvSpPr/>
      </xdr:nvSpPr>
      <xdr:spPr>
        <a:xfrm>
          <a:off x="9467852" y="13687426"/>
          <a:ext cx="2143124" cy="933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266700</xdr:colOff>
      <xdr:row>61</xdr:row>
      <xdr:rowOff>171450</xdr:rowOff>
    </xdr:from>
    <xdr:to>
      <xdr:col>4</xdr:col>
      <xdr:colOff>1562100</xdr:colOff>
      <xdr:row>66</xdr:row>
      <xdr:rowOff>114300</xdr:rowOff>
    </xdr:to>
    <xdr:sp macro="" textlink="">
      <xdr:nvSpPr>
        <xdr:cNvPr id="26" name="ZoneTexte 25">
          <a:extLst>
            <a:ext uri="{FF2B5EF4-FFF2-40B4-BE49-F238E27FC236}">
              <a16:creationId xmlns:a16="http://schemas.microsoft.com/office/drawing/2014/main" xmlns="" id="{03DFC8BB-61C9-4182-B58A-B42489A03A6B}"/>
            </a:ext>
          </a:extLst>
        </xdr:cNvPr>
        <xdr:cNvSpPr txBox="1"/>
      </xdr:nvSpPr>
      <xdr:spPr>
        <a:xfrm>
          <a:off x="7143750" y="13144500"/>
          <a:ext cx="129540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Cliquez sur ces liens pour visualiser</a:t>
          </a:r>
          <a:r>
            <a:rPr lang="fr-FR" sz="1100" baseline="0"/>
            <a:t> et imprimer vos documents</a:t>
          </a:r>
          <a:endParaRPr lang="fr-FR" sz="1100"/>
        </a:p>
      </xdr:txBody>
    </xdr:sp>
    <xdr:clientData/>
  </xdr:twoCellAnchor>
  <xdr:twoCellAnchor>
    <xdr:from>
      <xdr:col>4</xdr:col>
      <xdr:colOff>1418755</xdr:colOff>
      <xdr:row>66</xdr:row>
      <xdr:rowOff>25225</xdr:rowOff>
    </xdr:from>
    <xdr:to>
      <xdr:col>5</xdr:col>
      <xdr:colOff>0</xdr:colOff>
      <xdr:row>66</xdr:row>
      <xdr:rowOff>180975</xdr:rowOff>
    </xdr:to>
    <xdr:cxnSp macro="">
      <xdr:nvCxnSpPr>
        <xdr:cNvPr id="28" name="Connecteur droit avec flèche 27">
          <a:extLst>
            <a:ext uri="{FF2B5EF4-FFF2-40B4-BE49-F238E27FC236}">
              <a16:creationId xmlns:a16="http://schemas.microsoft.com/office/drawing/2014/main" xmlns="" id="{99E5FA5A-F2B0-4BB7-8F9B-33F75FAF093F}"/>
            </a:ext>
          </a:extLst>
        </xdr:cNvPr>
        <xdr:cNvCxnSpPr/>
      </xdr:nvCxnSpPr>
      <xdr:spPr>
        <a:xfrm>
          <a:off x="8295805" y="13760275"/>
          <a:ext cx="305270" cy="155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1224643</xdr:colOff>
      <xdr:row>17</xdr:row>
      <xdr:rowOff>180977</xdr:rowOff>
    </xdr:from>
    <xdr:to>
      <xdr:col>5</xdr:col>
      <xdr:colOff>453</xdr:colOff>
      <xdr:row>22</xdr:row>
      <xdr:rowOff>11339</xdr:rowOff>
    </xdr:to>
    <xdr:cxnSp macro="">
      <xdr:nvCxnSpPr>
        <xdr:cNvPr id="35" name="Connecteur droit avec flèche 34">
          <a:extLst>
            <a:ext uri="{FF2B5EF4-FFF2-40B4-BE49-F238E27FC236}">
              <a16:creationId xmlns:a16="http://schemas.microsoft.com/office/drawing/2014/main" xmlns="" id="{9E7BD49A-8DFE-48F6-833B-85343E57B96E}"/>
            </a:ext>
          </a:extLst>
        </xdr:cNvPr>
        <xdr:cNvCxnSpPr/>
      </xdr:nvCxnSpPr>
      <xdr:spPr>
        <a:xfrm flipV="1">
          <a:off x="8107589" y="3945620"/>
          <a:ext cx="499382" cy="8508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1031875</xdr:colOff>
      <xdr:row>28</xdr:row>
      <xdr:rowOff>158750</xdr:rowOff>
    </xdr:from>
    <xdr:to>
      <xdr:col>5</xdr:col>
      <xdr:colOff>453</xdr:colOff>
      <xdr:row>31</xdr:row>
      <xdr:rowOff>104775</xdr:rowOff>
    </xdr:to>
    <xdr:cxnSp macro="">
      <xdr:nvCxnSpPr>
        <xdr:cNvPr id="39" name="Connecteur droit avec flèche 38">
          <a:extLst>
            <a:ext uri="{FF2B5EF4-FFF2-40B4-BE49-F238E27FC236}">
              <a16:creationId xmlns:a16="http://schemas.microsoft.com/office/drawing/2014/main" xmlns="" id="{14A91B4F-9697-4F61-944B-A3F28A5B9899}"/>
            </a:ext>
          </a:extLst>
        </xdr:cNvPr>
        <xdr:cNvCxnSpPr/>
      </xdr:nvCxnSpPr>
      <xdr:spPr>
        <a:xfrm>
          <a:off x="7914821" y="6168571"/>
          <a:ext cx="692150" cy="58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782411</xdr:colOff>
      <xdr:row>28</xdr:row>
      <xdr:rowOff>158750</xdr:rowOff>
    </xdr:from>
    <xdr:to>
      <xdr:col>5</xdr:col>
      <xdr:colOff>453</xdr:colOff>
      <xdr:row>32</xdr:row>
      <xdr:rowOff>114300</xdr:rowOff>
    </xdr:to>
    <xdr:cxnSp macro="">
      <xdr:nvCxnSpPr>
        <xdr:cNvPr id="41" name="Connecteur droit avec flèche 40">
          <a:extLst>
            <a:ext uri="{FF2B5EF4-FFF2-40B4-BE49-F238E27FC236}">
              <a16:creationId xmlns:a16="http://schemas.microsoft.com/office/drawing/2014/main" xmlns="" id="{C96ECA6D-3BE6-410A-8058-257234E1F6B9}"/>
            </a:ext>
          </a:extLst>
        </xdr:cNvPr>
        <xdr:cNvCxnSpPr/>
      </xdr:nvCxnSpPr>
      <xdr:spPr>
        <a:xfrm>
          <a:off x="7665357" y="6168571"/>
          <a:ext cx="941614" cy="8059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1181100</xdr:colOff>
      <xdr:row>0</xdr:row>
      <xdr:rowOff>57150</xdr:rowOff>
    </xdr:from>
    <xdr:to>
      <xdr:col>3</xdr:col>
      <xdr:colOff>1943100</xdr:colOff>
      <xdr:row>5</xdr:row>
      <xdr:rowOff>42864</xdr:rowOff>
    </xdr:to>
    <xdr:pic>
      <xdr:nvPicPr>
        <xdr:cNvPr id="49" name="Image 48">
          <a:extLst>
            <a:ext uri="{FF2B5EF4-FFF2-40B4-BE49-F238E27FC236}">
              <a16:creationId xmlns:a16="http://schemas.microsoft.com/office/drawing/2014/main" xmlns="" id="{A0D9735E-1C17-4C2F-8C49-9333D059F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 y="57150"/>
          <a:ext cx="5238750" cy="1147764"/>
        </a:xfrm>
        <a:prstGeom prst="rect">
          <a:avLst/>
        </a:prstGeom>
      </xdr:spPr>
    </xdr:pic>
    <xdr:clientData/>
  </xdr:twoCellAnchor>
  <xdr:twoCellAnchor>
    <xdr:from>
      <xdr:col>0</xdr:col>
      <xdr:colOff>0</xdr:colOff>
      <xdr:row>5</xdr:row>
      <xdr:rowOff>200026</xdr:rowOff>
    </xdr:from>
    <xdr:to>
      <xdr:col>4</xdr:col>
      <xdr:colOff>0</xdr:colOff>
      <xdr:row>16</xdr:row>
      <xdr:rowOff>9526</xdr:rowOff>
    </xdr:to>
    <xdr:sp macro="" textlink="">
      <xdr:nvSpPr>
        <xdr:cNvPr id="4" name="ZoneTexte 3">
          <a:extLst>
            <a:ext uri="{FF2B5EF4-FFF2-40B4-BE49-F238E27FC236}">
              <a16:creationId xmlns:a16="http://schemas.microsoft.com/office/drawing/2014/main" xmlns="" id="{C3F8B9E0-35F4-4DA6-8891-590C8750C12C}"/>
            </a:ext>
          </a:extLst>
        </xdr:cNvPr>
        <xdr:cNvSpPr txBox="1"/>
      </xdr:nvSpPr>
      <xdr:spPr>
        <a:xfrm>
          <a:off x="0" y="1362076"/>
          <a:ext cx="6915150" cy="2114550"/>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fr-FR" sz="2000" b="1" u="sng"/>
            <a:t>COMMENT ÇA MARCHE </a:t>
          </a:r>
          <a:r>
            <a:rPr lang="fr-FR" sz="2000" b="1" u="sng" baseline="0"/>
            <a:t>?</a:t>
          </a:r>
        </a:p>
        <a:p>
          <a:pPr algn="ctr"/>
          <a:endParaRPr lang="fr-FR" sz="1200" b="1" u="sng" baseline="0"/>
        </a:p>
        <a:p>
          <a:pPr algn="l"/>
          <a:r>
            <a:rPr lang="fr-FR" sz="1200" b="1" u="none" baseline="0">
              <a:solidFill>
                <a:srgbClr val="FF0000"/>
              </a:solidFill>
            </a:rPr>
            <a:t>1.</a:t>
          </a:r>
          <a:r>
            <a:rPr lang="fr-FR" sz="1200" u="none" baseline="0"/>
            <a:t> </a:t>
          </a:r>
          <a:r>
            <a:rPr lang="fr-FR" sz="1200" b="1" u="none" baseline="0"/>
            <a:t>Complétez</a:t>
          </a:r>
          <a:r>
            <a:rPr lang="fr-FR" sz="1200" u="none" baseline="0"/>
            <a:t> </a:t>
          </a:r>
          <a:r>
            <a:rPr lang="fr-FR" sz="1200" b="1" u="none" baseline="0"/>
            <a:t>vos coordonnées </a:t>
          </a:r>
          <a:r>
            <a:rPr lang="fr-FR" sz="1200" u="none" baseline="0"/>
            <a:t>ci-contre, le nom de votre société se remplira automatiquement dans le tableau de personnalisation.</a:t>
          </a:r>
        </a:p>
        <a:p>
          <a:pPr algn="l"/>
          <a:r>
            <a:rPr lang="fr-FR" sz="1200" b="1" u="none" baseline="0">
              <a:solidFill>
                <a:srgbClr val="FF0000"/>
              </a:solidFill>
              <a:latin typeface="+mn-lt"/>
              <a:ea typeface="+mn-ea"/>
              <a:cs typeface="+mn-cs"/>
            </a:rPr>
            <a:t>2. </a:t>
          </a:r>
          <a:r>
            <a:rPr lang="fr-FR" sz="1200" b="1" u="none" baseline="0"/>
            <a:t>Notez le prénom et le nom </a:t>
          </a:r>
          <a:r>
            <a:rPr lang="fr-FR" sz="1200" u="none" baseline="0"/>
            <a:t>du salarié et </a:t>
          </a:r>
          <a:r>
            <a:rPr lang="fr-FR" sz="1200" b="1" u="none" baseline="0"/>
            <a:t>sélectionnez son ou ses lots </a:t>
          </a:r>
          <a:r>
            <a:rPr lang="fr-FR" sz="1200" u="none" baseline="0"/>
            <a:t>(une ligne par lot) à l'aide de la flèche (liste déroulante).</a:t>
          </a:r>
        </a:p>
        <a:p>
          <a:pPr algn="l"/>
          <a:r>
            <a:rPr lang="fr-FR" sz="1200" b="1" u="none" baseline="0">
              <a:solidFill>
                <a:srgbClr val="FF0000"/>
              </a:solidFill>
              <a:latin typeface="+mn-lt"/>
              <a:ea typeface="+mn-ea"/>
              <a:cs typeface="+mn-cs"/>
            </a:rPr>
            <a:t>3. </a:t>
          </a:r>
          <a:r>
            <a:rPr lang="fr-FR" sz="1200" u="none" baseline="0"/>
            <a:t>Une fois le tableau rempli, si votre commande </a:t>
          </a:r>
          <a:r>
            <a:rPr lang="fr-FR" sz="1200" b="1" u="none" baseline="0"/>
            <a:t>atteint 300€</a:t>
          </a:r>
          <a:r>
            <a:rPr lang="fr-FR" sz="1200" u="none" baseline="0"/>
            <a:t>, consultez le montant de vos cadeaux dans la case </a:t>
          </a:r>
          <a:r>
            <a:rPr lang="fr-FR" sz="1200" b="1" u="none" baseline="0">
              <a:solidFill>
                <a:srgbClr val="FF0000"/>
              </a:solidFill>
            </a:rPr>
            <a:t>CADEAUX</a:t>
          </a:r>
          <a:r>
            <a:rPr lang="fr-FR" sz="1200" u="none" baseline="0"/>
            <a:t> (I34) puis choisissez-les dans le tableau ci-dessous </a:t>
          </a:r>
          <a:r>
            <a:rPr lang="fr-FR" sz="1100" baseline="0">
              <a:solidFill>
                <a:schemeClr val="dk1"/>
              </a:solidFill>
              <a:effectLst/>
              <a:latin typeface="+mn-lt"/>
              <a:ea typeface="+mn-ea"/>
              <a:cs typeface="+mn-cs"/>
            </a:rPr>
            <a:t>à l'aide de la flèche (liste déroulante)</a:t>
          </a:r>
          <a:r>
            <a:rPr lang="fr-FR" sz="1200" u="none" baseline="0"/>
            <a:t>.</a:t>
          </a:r>
        </a:p>
        <a:p>
          <a:pPr algn="l"/>
          <a:r>
            <a:rPr lang="fr-FR" sz="1200" b="1" u="none" baseline="0">
              <a:solidFill>
                <a:srgbClr val="FF0000"/>
              </a:solidFill>
              <a:latin typeface="+mn-lt"/>
              <a:ea typeface="+mn-ea"/>
              <a:cs typeface="+mn-cs"/>
            </a:rPr>
            <a:t>4. </a:t>
          </a:r>
          <a:r>
            <a:rPr lang="fr-FR" sz="1200" u="none" baseline="0"/>
            <a:t>A droite de ce document, n'oubliez pas de remplir le </a:t>
          </a:r>
          <a:r>
            <a:rPr lang="fr-FR" sz="1200" b="1" u="none" baseline="0"/>
            <a:t>détail des lots "TOTAL LIBERTE"  </a:t>
          </a:r>
          <a:r>
            <a:rPr lang="fr-FR" sz="1200" u="none" baseline="0"/>
            <a:t>(lots n°8, 30 ou 31) pour chaque salarié en notant son prénom et son nom.</a:t>
          </a:r>
          <a:endParaRPr lang="fr-FR" sz="1200" u="none"/>
        </a:p>
      </xdr:txBody>
    </xdr:sp>
    <xdr:clientData/>
  </xdr:twoCellAnchor>
  <xdr:twoCellAnchor>
    <xdr:from>
      <xdr:col>4</xdr:col>
      <xdr:colOff>1447800</xdr:colOff>
      <xdr:row>4</xdr:row>
      <xdr:rowOff>47625</xdr:rowOff>
    </xdr:from>
    <xdr:to>
      <xdr:col>4</xdr:col>
      <xdr:colOff>1714500</xdr:colOff>
      <xdr:row>5</xdr:row>
      <xdr:rowOff>95250</xdr:rowOff>
    </xdr:to>
    <xdr:cxnSp macro="">
      <xdr:nvCxnSpPr>
        <xdr:cNvPr id="23" name="Connecteur droit avec flèche 22">
          <a:extLst>
            <a:ext uri="{FF2B5EF4-FFF2-40B4-BE49-F238E27FC236}">
              <a16:creationId xmlns:a16="http://schemas.microsoft.com/office/drawing/2014/main" xmlns="" id="{1CC579B9-F45D-4C92-9580-27F2DB9AB4E5}"/>
            </a:ext>
          </a:extLst>
        </xdr:cNvPr>
        <xdr:cNvCxnSpPr/>
      </xdr:nvCxnSpPr>
      <xdr:spPr>
        <a:xfrm>
          <a:off x="8324850" y="1009650"/>
          <a:ext cx="26670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104775</xdr:colOff>
      <xdr:row>12</xdr:row>
      <xdr:rowOff>66672</xdr:rowOff>
    </xdr:from>
    <xdr:ext cx="11096625" cy="20069178"/>
    <xdr:sp macro="" textlink="">
      <xdr:nvSpPr>
        <xdr:cNvPr id="2" name="ZoneTexte 1">
          <a:extLst>
            <a:ext uri="{FF2B5EF4-FFF2-40B4-BE49-F238E27FC236}">
              <a16:creationId xmlns:a16="http://schemas.microsoft.com/office/drawing/2014/main" xmlns="" id="{396CC286-3CD6-4391-9C55-45ED23EC5368}"/>
            </a:ext>
          </a:extLst>
        </xdr:cNvPr>
        <xdr:cNvSpPr txBox="1"/>
      </xdr:nvSpPr>
      <xdr:spPr>
        <a:xfrm>
          <a:off x="104775" y="2352672"/>
          <a:ext cx="11096625" cy="200691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fontAlgn="base"/>
          <a:r>
            <a:rPr lang="fr-FR" sz="1100" b="1" i="0" u="sng">
              <a:solidFill>
                <a:schemeClr val="dk1"/>
              </a:solidFill>
              <a:effectLst/>
              <a:latin typeface="+mn-lt"/>
              <a:ea typeface="+mn-ea"/>
              <a:cs typeface="+mn-cs"/>
            </a:rPr>
            <a:t>QUI SOMMES-NOUS </a:t>
          </a:r>
          <a:r>
            <a:rPr lang="fr-FR" sz="1100" b="1" i="0">
              <a:solidFill>
                <a:schemeClr val="dk1"/>
              </a:solidFill>
              <a:effectLst/>
              <a:latin typeface="+mn-lt"/>
              <a:ea typeface="+mn-ea"/>
              <a:cs typeface="+mn-cs"/>
            </a:rPr>
            <a:t>?</a:t>
          </a:r>
          <a:endParaRPr lang="fr-FR" sz="1100" b="0" i="0">
            <a:solidFill>
              <a:schemeClr val="dk1"/>
            </a:solidFill>
            <a:effectLst/>
            <a:latin typeface="+mn-lt"/>
            <a:ea typeface="+mn-ea"/>
            <a:cs typeface="+mn-cs"/>
          </a:endParaRPr>
        </a:p>
        <a:p>
          <a:pPr fontAlgn="base"/>
          <a:r>
            <a:rPr lang="fr-FR" sz="1100" b="0" i="0">
              <a:solidFill>
                <a:schemeClr val="dk1"/>
              </a:solidFill>
              <a:effectLst/>
              <a:latin typeface="+mn-lt"/>
              <a:ea typeface="+mn-ea"/>
              <a:cs typeface="+mn-cs"/>
            </a:rPr>
            <a:t/>
          </a:r>
          <a:br>
            <a:rPr lang="fr-FR" sz="1100" b="0" i="0">
              <a:solidFill>
                <a:schemeClr val="dk1"/>
              </a:solidFill>
              <a:effectLst/>
              <a:latin typeface="+mn-lt"/>
              <a:ea typeface="+mn-ea"/>
              <a:cs typeface="+mn-cs"/>
            </a:rPr>
          </a:br>
          <a:r>
            <a:rPr lang="fr-FR" sz="1100" b="0" i="0">
              <a:solidFill>
                <a:schemeClr val="dk1"/>
              </a:solidFill>
              <a:effectLst/>
              <a:latin typeface="+mn-lt"/>
              <a:ea typeface="+mn-ea"/>
              <a:cs typeface="+mn-cs"/>
            </a:rPr>
            <a:t>Implanté près des sources de Vichy dans l’Allier, AU PANIER GOURMAND,</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est désormais </a:t>
          </a:r>
          <a:r>
            <a:rPr lang="fr-FR" sz="1100" b="1" i="0">
              <a:solidFill>
                <a:schemeClr val="dk1"/>
              </a:solidFill>
              <a:effectLst/>
              <a:latin typeface="+mn-lt"/>
              <a:ea typeface="+mn-ea"/>
              <a:cs typeface="+mn-cs"/>
            </a:rPr>
            <a:t>APG AUVERGNE</a:t>
          </a:r>
          <a:r>
            <a:rPr lang="fr-FR" sz="1100" b="0" i="0">
              <a:solidFill>
                <a:schemeClr val="dk1"/>
              </a:solidFill>
              <a:effectLst/>
              <a:latin typeface="+mn-lt"/>
              <a:ea typeface="+mn-ea"/>
              <a:cs typeface="+mn-cs"/>
            </a:rPr>
            <a:t>, vous invite à découvrir, depuis 10 ans,  des produits authentiques.</a:t>
          </a:r>
        </a:p>
        <a:p>
          <a:pPr fontAlgn="base"/>
          <a:r>
            <a:rPr lang="fr-FR" sz="1100" b="0" i="0">
              <a:solidFill>
                <a:schemeClr val="dk1"/>
              </a:solidFill>
              <a:effectLst/>
              <a:latin typeface="+mn-lt"/>
              <a:ea typeface="+mn-ea"/>
              <a:cs typeface="+mn-cs"/>
            </a:rPr>
            <a:t>Notre volonté est de vous proposer le meilleur du saucisson et du jambon.</a:t>
          </a:r>
        </a:p>
        <a:p>
          <a:pPr fontAlgn="base"/>
          <a:r>
            <a:rPr lang="fr-FR" sz="1100" b="0" i="0">
              <a:solidFill>
                <a:schemeClr val="dk1"/>
              </a:solidFill>
              <a:effectLst/>
              <a:latin typeface="+mn-lt"/>
              <a:ea typeface="+mn-ea"/>
              <a:cs typeface="+mn-cs"/>
            </a:rPr>
            <a:t>Soucieux de satisfaire les palais les plus fins, chacune de nos pièces est sélectionnée avec le plus grand soin, en association avec des producteurs locaux, des salaisons Auvergnates, Lyonnaises et Catalanes.</a:t>
          </a:r>
        </a:p>
        <a:p>
          <a:pPr fontAlgn="base"/>
          <a:r>
            <a:rPr lang="fr-FR" sz="1100" b="0" i="0">
              <a:solidFill>
                <a:schemeClr val="dk1"/>
              </a:solidFill>
              <a:effectLst/>
              <a:latin typeface="+mn-lt"/>
              <a:ea typeface="+mn-ea"/>
              <a:cs typeface="+mn-cs"/>
            </a:rPr>
            <a:t>Nous sommes une entreprise familiale, dynamique et proche de nos clients. Notre force est la diversité.</a:t>
          </a:r>
        </a:p>
        <a:p>
          <a:pPr fontAlgn="base"/>
          <a:endParaRPr lang="fr-FR" sz="1100" b="0" i="0">
            <a:solidFill>
              <a:schemeClr val="dk1"/>
            </a:solidFill>
            <a:effectLst/>
            <a:latin typeface="+mn-lt"/>
            <a:ea typeface="+mn-ea"/>
            <a:cs typeface="+mn-cs"/>
          </a:endParaRPr>
        </a:p>
        <a:p>
          <a:pPr algn="l"/>
          <a:endParaRPr lang="fr-FR" sz="1100"/>
        </a:p>
        <a:p>
          <a:r>
            <a:rPr lang="fr-FR" sz="1100" b="1" u="sng">
              <a:solidFill>
                <a:schemeClr val="dk1"/>
              </a:solidFill>
              <a:effectLst/>
              <a:latin typeface="+mn-lt"/>
              <a:ea typeface="+mn-ea"/>
              <a:cs typeface="+mn-cs"/>
            </a:rPr>
            <a:t>NOS OFFRES</a:t>
          </a:r>
          <a:r>
            <a:rPr lang="fr-FR" sz="1100" b="1">
              <a:solidFill>
                <a:schemeClr val="dk1"/>
              </a:solidFill>
              <a:effectLst/>
              <a:latin typeface="+mn-lt"/>
              <a:ea typeface="+mn-ea"/>
              <a:cs typeface="+mn-cs"/>
            </a:rPr>
            <a:t> :</a:t>
          </a:r>
          <a:endParaRPr lang="fr-FR">
            <a:effectLst/>
          </a:endParaRP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1</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affiches au format A3 illustrant le </a:t>
          </a:r>
          <a:r>
            <a:rPr lang="fr-FR" sz="1100" b="1">
              <a:solidFill>
                <a:schemeClr val="dk1"/>
              </a:solidFill>
              <a:effectLst/>
              <a:latin typeface="+mn-lt"/>
              <a:ea typeface="+mn-ea"/>
              <a:cs typeface="+mn-cs"/>
            </a:rPr>
            <a:t>« CATALOGUE PERMANENT 2018 »</a:t>
          </a:r>
          <a:r>
            <a:rPr lang="fr-FR" sz="1100">
              <a:solidFill>
                <a:schemeClr val="dk1"/>
              </a:solidFill>
              <a:effectLst/>
              <a:latin typeface="+mn-lt"/>
              <a:ea typeface="+mn-ea"/>
              <a:cs typeface="+mn-cs"/>
            </a:rPr>
            <a:t> (</a:t>
          </a:r>
          <a:r>
            <a:rPr lang="fr-FR" sz="1100">
              <a:solidFill>
                <a:srgbClr val="FF0000"/>
              </a:solidFill>
              <a:effectLst/>
              <a:latin typeface="+mn-lt"/>
              <a:ea typeface="+mn-ea"/>
              <a:cs typeface="+mn-cs"/>
            </a:rPr>
            <a:t>n°1</a:t>
          </a:r>
          <a:r>
            <a:rPr lang="fr-FR" sz="1100">
              <a:solidFill>
                <a:schemeClr val="dk1"/>
              </a:solidFill>
              <a:effectLst/>
              <a:latin typeface="+mn-lt"/>
              <a:ea typeface="+mn-ea"/>
              <a:cs typeface="+mn-cs"/>
            </a:rPr>
            <a:t>).</a:t>
          </a:r>
        </a:p>
        <a:p>
          <a:pPr lvl="0"/>
          <a:r>
            <a:rPr lang="fr-FR" sz="1100">
              <a:solidFill>
                <a:schemeClr val="dk1"/>
              </a:solidFill>
              <a:effectLst/>
              <a:latin typeface="+mn-lt"/>
              <a:ea typeface="+mn-ea"/>
              <a:cs typeface="+mn-cs"/>
            </a:rPr>
            <a:t> 2.</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flyers au format A5 </a:t>
          </a:r>
          <a:r>
            <a:rPr lang="fr-FR" sz="1100" b="1">
              <a:solidFill>
                <a:schemeClr val="dk1"/>
              </a:solidFill>
              <a:effectLst/>
              <a:latin typeface="+mn-lt"/>
              <a:ea typeface="+mn-ea"/>
              <a:cs typeface="+mn-cs"/>
            </a:rPr>
            <a:t>« PRINTEMPS/ETE 2018 » </a:t>
          </a:r>
          <a:r>
            <a:rPr lang="fr-FR" sz="1100">
              <a:solidFill>
                <a:schemeClr val="dk1"/>
              </a:solidFill>
              <a:effectLst/>
              <a:latin typeface="+mn-lt"/>
              <a:ea typeface="+mn-ea"/>
              <a:cs typeface="+mn-cs"/>
            </a:rPr>
            <a:t>(</a:t>
          </a:r>
          <a:r>
            <a:rPr lang="fr-FR" sz="1100">
              <a:solidFill>
                <a:srgbClr val="FF0000"/>
              </a:solidFill>
              <a:effectLst/>
              <a:latin typeface="+mn-lt"/>
              <a:ea typeface="+mn-ea"/>
              <a:cs typeface="+mn-cs"/>
            </a:rPr>
            <a:t>n°2</a:t>
          </a:r>
          <a:r>
            <a:rPr lang="fr-FR" sz="1100">
              <a:solidFill>
                <a:schemeClr val="dk1"/>
              </a:solidFill>
              <a:effectLst/>
              <a:latin typeface="+mn-lt"/>
              <a:ea typeface="+mn-ea"/>
              <a:cs typeface="+mn-cs"/>
            </a:rPr>
            <a:t>).</a:t>
          </a:r>
        </a:p>
        <a:p>
          <a:pPr lvl="0"/>
          <a:r>
            <a:rPr lang="fr-FR" sz="1100">
              <a:solidFill>
                <a:schemeClr val="dk1"/>
              </a:solidFill>
              <a:effectLst/>
              <a:latin typeface="+mn-lt"/>
              <a:ea typeface="+mn-ea"/>
              <a:cs typeface="+mn-cs"/>
            </a:rPr>
            <a:t> 3. Les affichettes vous permettant d’indiquer le contact CE, la date de remise des BDC et l’ordre des chèques (</a:t>
          </a:r>
          <a:r>
            <a:rPr lang="fr-FR" sz="1100">
              <a:solidFill>
                <a:srgbClr val="FF0000"/>
              </a:solidFill>
              <a:effectLst/>
              <a:latin typeface="+mn-lt"/>
              <a:ea typeface="+mn-ea"/>
              <a:cs typeface="+mn-cs"/>
            </a:rPr>
            <a:t>n°3</a:t>
          </a:r>
          <a:r>
            <a:rPr lang="fr-FR" sz="1100">
              <a:solidFill>
                <a:schemeClr val="dk1"/>
              </a:solidFill>
              <a:effectLst/>
              <a:latin typeface="+mn-lt"/>
              <a:ea typeface="+mn-ea"/>
              <a:cs typeface="+mn-cs"/>
            </a:rPr>
            <a:t>).</a:t>
          </a:r>
        </a:p>
        <a:p>
          <a:pPr lvl="0"/>
          <a:r>
            <a:rPr lang="fr-FR" sz="1100">
              <a:solidFill>
                <a:schemeClr val="dk1"/>
              </a:solidFill>
              <a:effectLst/>
              <a:latin typeface="+mn-lt"/>
              <a:ea typeface="+mn-ea"/>
              <a:cs typeface="+mn-cs"/>
            </a:rPr>
            <a:t> 4.</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Ces 3 documents viennent compléter les dépliants A5 </a:t>
          </a:r>
          <a:r>
            <a:rPr lang="fr-FR" sz="1100" b="1">
              <a:solidFill>
                <a:schemeClr val="dk1"/>
              </a:solidFill>
              <a:effectLst/>
              <a:latin typeface="+mn-lt"/>
              <a:ea typeface="+mn-ea"/>
              <a:cs typeface="+mn-cs"/>
            </a:rPr>
            <a:t>« CATALOGUE PERMANENT  2018»</a:t>
          </a:r>
          <a:r>
            <a:rPr lang="fr-FR" sz="1100">
              <a:solidFill>
                <a:schemeClr val="dk1"/>
              </a:solidFill>
              <a:effectLst/>
              <a:latin typeface="+mn-lt"/>
              <a:ea typeface="+mn-ea"/>
              <a:cs typeface="+mn-cs"/>
            </a:rPr>
            <a:t> (</a:t>
          </a:r>
          <a:r>
            <a:rPr lang="fr-FR" sz="1100">
              <a:solidFill>
                <a:srgbClr val="FF0000"/>
              </a:solidFill>
              <a:effectLst/>
              <a:latin typeface="+mn-lt"/>
              <a:ea typeface="+mn-ea"/>
              <a:cs typeface="+mn-cs"/>
            </a:rPr>
            <a:t>n°4</a:t>
          </a:r>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déjà en votre possession (document vert</a:t>
          </a:r>
          <a:r>
            <a:rPr lang="fr-FR" sz="1100" baseline="0">
              <a:solidFill>
                <a:schemeClr val="dk1"/>
              </a:solidFill>
              <a:effectLst/>
              <a:latin typeface="+mn-lt"/>
              <a:ea typeface="+mn-ea"/>
              <a:cs typeface="+mn-cs"/>
            </a:rPr>
            <a:t> : </a:t>
          </a:r>
          <a:r>
            <a:rPr lang="fr-FR" sz="1100">
              <a:solidFill>
                <a:schemeClr val="dk1"/>
              </a:solidFill>
              <a:effectLst/>
              <a:latin typeface="+mn-lt"/>
              <a:ea typeface="+mn-ea"/>
              <a:cs typeface="+mn-cs"/>
            </a:rPr>
            <a:t>renvoi de nouveaux flyers sur demande). </a:t>
          </a:r>
        </a:p>
        <a:p>
          <a:r>
            <a:rPr lang="fr-FR" sz="1100">
              <a:solidFill>
                <a:schemeClr val="dk1"/>
              </a:solidFill>
              <a:effectLst/>
              <a:latin typeface="+mn-lt"/>
              <a:ea typeface="+mn-ea"/>
              <a:cs typeface="+mn-cs"/>
            </a:rPr>
            <a:t>     Les documents (</a:t>
          </a:r>
          <a:r>
            <a:rPr lang="fr-FR" sz="1100">
              <a:solidFill>
                <a:srgbClr val="FF0000"/>
              </a:solidFill>
              <a:effectLst/>
              <a:latin typeface="+mn-lt"/>
              <a:ea typeface="+mn-ea"/>
              <a:cs typeface="+mn-cs"/>
            </a:rPr>
            <a:t>n°5</a:t>
          </a:r>
          <a:r>
            <a:rPr lang="fr-FR" sz="1100">
              <a:solidFill>
                <a:schemeClr val="dk1"/>
              </a:solidFill>
              <a:effectLst/>
              <a:latin typeface="+mn-lt"/>
              <a:ea typeface="+mn-ea"/>
              <a:cs typeface="+mn-cs"/>
            </a:rPr>
            <a:t>) et (</a:t>
          </a:r>
          <a:r>
            <a:rPr lang="fr-FR" sz="1100">
              <a:solidFill>
                <a:srgbClr val="FF0000"/>
              </a:solidFill>
              <a:effectLst/>
              <a:latin typeface="+mn-lt"/>
              <a:ea typeface="+mn-ea"/>
              <a:cs typeface="+mn-cs"/>
            </a:rPr>
            <a:t>n°6</a:t>
          </a:r>
          <a:r>
            <a:rPr lang="fr-FR" sz="1100">
              <a:solidFill>
                <a:schemeClr val="dk1"/>
              </a:solidFill>
              <a:effectLst/>
              <a:latin typeface="+mn-lt"/>
              <a:ea typeface="+mn-ea"/>
              <a:cs typeface="+mn-cs"/>
            </a:rPr>
            <a:t>) envoyés par email, sont à imprimer.</a:t>
          </a: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r>
            <a:rPr lang="fr-FR" sz="1100" b="0" baseline="0">
              <a:solidFill>
                <a:schemeClr val="dk1"/>
              </a:solidFill>
              <a:effectLst/>
              <a:latin typeface="+mn-lt"/>
              <a:ea typeface="+mn-ea"/>
              <a:cs typeface="+mn-cs"/>
            </a:rPr>
            <a:t>                                   N'hésitez pas à revenir vers nous si vous avez d'autres suggestions !</a:t>
          </a: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endParaRPr lang="fr-FR" sz="1100" b="0" baseline="0">
            <a:solidFill>
              <a:schemeClr val="dk1"/>
            </a:solidFill>
            <a:effectLst/>
            <a:latin typeface="+mn-lt"/>
            <a:ea typeface="+mn-ea"/>
            <a:cs typeface="+mn-cs"/>
          </a:endParaRPr>
        </a:p>
        <a:p>
          <a:r>
            <a:rPr lang="fr-FR" sz="1100" b="1" u="sng" baseline="0">
              <a:solidFill>
                <a:schemeClr val="dk1"/>
              </a:solidFill>
              <a:effectLst/>
              <a:latin typeface="+mn-lt"/>
              <a:ea typeface="+mn-ea"/>
              <a:cs typeface="+mn-cs"/>
            </a:rPr>
            <a:t>NOUVEAUTÉ</a:t>
          </a:r>
          <a:r>
            <a:rPr lang="fr-FR" sz="1100" b="1" u="none" baseline="0">
              <a:solidFill>
                <a:schemeClr val="dk1"/>
              </a:solidFill>
              <a:effectLst/>
              <a:latin typeface="+mn-lt"/>
              <a:ea typeface="+mn-ea"/>
              <a:cs typeface="+mn-cs"/>
            </a:rPr>
            <a:t> :</a:t>
          </a:r>
        </a:p>
        <a:p>
          <a:endParaRPr lang="fr-FR" sz="1100" b="1" u="none" baseline="0">
            <a:solidFill>
              <a:schemeClr val="dk1"/>
            </a:solidFill>
            <a:effectLst/>
            <a:latin typeface="+mn-lt"/>
            <a:ea typeface="+mn-ea"/>
            <a:cs typeface="+mn-cs"/>
          </a:endParaRPr>
        </a:p>
        <a:p>
          <a:r>
            <a:rPr lang="fr-FR" sz="1100">
              <a:solidFill>
                <a:schemeClr val="dk1"/>
              </a:solidFill>
              <a:effectLst/>
              <a:latin typeface="+mn-lt"/>
              <a:ea typeface="+mn-ea"/>
              <a:cs typeface="+mn-cs"/>
            </a:rPr>
            <a:t>A l'occasion de la Coupe du monde de football cet été, </a:t>
          </a:r>
          <a:r>
            <a:rPr lang="fr-FR" sz="1100" b="1" u="sng">
              <a:solidFill>
                <a:schemeClr val="dk1"/>
              </a:solidFill>
              <a:effectLst/>
              <a:latin typeface="+mn-lt"/>
              <a:ea typeface="+mn-ea"/>
              <a:cs typeface="+mn-cs"/>
            </a:rPr>
            <a:t>chaque salarié pourra en parallèle</a:t>
          </a:r>
          <a:r>
            <a:rPr lang="fr-FR" sz="1100" b="1">
              <a:solidFill>
                <a:schemeClr val="dk1"/>
              </a:solidFill>
              <a:effectLst/>
              <a:latin typeface="+mn-lt"/>
              <a:ea typeface="+mn-ea"/>
              <a:cs typeface="+mn-cs"/>
            </a:rPr>
            <a:t>, avec l'accord du Comité d'Entreprise, </a:t>
          </a:r>
          <a:r>
            <a:rPr lang="fr-FR" sz="1100" b="1" u="sng">
              <a:solidFill>
                <a:schemeClr val="dk1"/>
              </a:solidFill>
              <a:effectLst/>
              <a:latin typeface="+mn-lt"/>
              <a:ea typeface="+mn-ea"/>
              <a:cs typeface="+mn-cs"/>
            </a:rPr>
            <a:t>commander directement nos lots à prix CE sur notre site </a:t>
          </a:r>
          <a:r>
            <a:rPr lang="fr-FR" sz="1100" b="1" u="sng">
              <a:solidFill>
                <a:schemeClr val="dk1"/>
              </a:solidFill>
              <a:effectLst/>
              <a:latin typeface="+mn-lt"/>
              <a:ea typeface="+mn-ea"/>
              <a:cs typeface="+mn-cs"/>
              <a:hlinkClick xmlns:r="http://schemas.openxmlformats.org/officeDocument/2006/relationships" r:id=""/>
            </a:rPr>
            <a:t>www.cave-jambon.fr</a:t>
          </a:r>
          <a:r>
            <a:rPr lang="fr-FR" sz="1100" b="1" u="sng">
              <a:solidFill>
                <a:schemeClr val="dk1"/>
              </a:solidFill>
              <a:effectLst/>
              <a:latin typeface="+mn-lt"/>
              <a:ea typeface="+mn-ea"/>
              <a:cs typeface="+mn-cs"/>
            </a:rPr>
            <a:t> </a:t>
          </a:r>
          <a:r>
            <a:rPr lang="fr-FR" sz="1100" b="1" u="none">
              <a:solidFill>
                <a:schemeClr val="dk1"/>
              </a:solidFill>
              <a:effectLst/>
              <a:latin typeface="+mn-lt"/>
              <a:ea typeface="+mn-ea"/>
              <a:cs typeface="+mn-cs"/>
            </a:rPr>
            <a:t>.</a:t>
          </a:r>
          <a:r>
            <a:rPr lang="fr-FR" sz="1100" b="0" u="none" baseline="0">
              <a:solidFill>
                <a:schemeClr val="dk1"/>
              </a:solidFill>
              <a:effectLst/>
              <a:latin typeface="+mn-lt"/>
              <a:ea typeface="+mn-ea"/>
              <a:cs typeface="+mn-cs"/>
            </a:rPr>
            <a:t> </a:t>
          </a:r>
          <a:r>
            <a:rPr lang="fr-FR" sz="1100">
              <a:solidFill>
                <a:schemeClr val="dk1"/>
              </a:solidFill>
              <a:effectLst/>
              <a:latin typeface="+mn-lt"/>
              <a:ea typeface="+mn-ea"/>
              <a:cs typeface="+mn-cs"/>
            </a:rPr>
            <a:t>(payer en ligne et se faire livrer à son domicile ou en relais-colis). Il lui faudra :</a:t>
          </a:r>
        </a:p>
        <a:p>
          <a:pPr lvl="0"/>
          <a:endParaRPr lang="fr-FR" sz="1100" b="1" u="sng">
            <a:solidFill>
              <a:schemeClr val="dk1"/>
            </a:solidFill>
            <a:effectLst/>
            <a:latin typeface="+mn-lt"/>
            <a:ea typeface="+mn-ea"/>
            <a:cs typeface="+mn-cs"/>
          </a:endParaRPr>
        </a:p>
        <a:p>
          <a:pPr lvl="0"/>
          <a:r>
            <a:rPr lang="fr-FR" sz="1100" b="1" u="none">
              <a:solidFill>
                <a:schemeClr val="dk1"/>
              </a:solidFill>
              <a:effectLst/>
              <a:latin typeface="+mn-lt"/>
              <a:ea typeface="+mn-ea"/>
              <a:cs typeface="+mn-cs"/>
            </a:rPr>
            <a:t>                  </a:t>
          </a:r>
          <a:r>
            <a:rPr lang="fr-FR" sz="1100" b="0" u="none">
              <a:solidFill>
                <a:schemeClr val="dk1"/>
              </a:solidFill>
              <a:effectLst/>
              <a:latin typeface="+mn-lt"/>
              <a:ea typeface="+mn-ea"/>
              <a:cs typeface="+mn-cs"/>
            </a:rPr>
            <a:t>1. </a:t>
          </a:r>
          <a:r>
            <a:rPr lang="fr-FR" sz="1100" b="1" u="sng">
              <a:solidFill>
                <a:schemeClr val="dk1"/>
              </a:solidFill>
              <a:effectLst/>
              <a:latin typeface="+mn-lt"/>
              <a:ea typeface="+mn-ea"/>
              <a:cs typeface="+mn-cs"/>
            </a:rPr>
            <a:t>Créer</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son compte </a:t>
          </a:r>
          <a:r>
            <a:rPr lang="fr-FR" sz="1100" b="1" u="sng">
              <a:solidFill>
                <a:schemeClr val="dk1"/>
              </a:solidFill>
              <a:effectLst/>
              <a:latin typeface="+mn-lt"/>
              <a:ea typeface="+mn-ea"/>
              <a:cs typeface="+mn-cs"/>
              <a:hlinkClick xmlns:r="http://schemas.openxmlformats.org/officeDocument/2006/relationships" r:id=""/>
            </a:rPr>
            <a:t>www.cave-jambon.fr</a:t>
          </a:r>
          <a:endParaRPr lang="fr-FR" sz="1100">
            <a:solidFill>
              <a:schemeClr val="dk1"/>
            </a:solidFill>
            <a:effectLst/>
            <a:latin typeface="+mn-lt"/>
            <a:ea typeface="+mn-ea"/>
            <a:cs typeface="+mn-cs"/>
          </a:endParaRPr>
        </a:p>
        <a:p>
          <a:pPr lvl="0"/>
          <a:r>
            <a:rPr lang="fr-FR" sz="1100">
              <a:solidFill>
                <a:schemeClr val="dk1"/>
              </a:solidFill>
              <a:effectLst/>
              <a:latin typeface="+mn-lt"/>
              <a:ea typeface="+mn-ea"/>
              <a:cs typeface="+mn-cs"/>
            </a:rPr>
            <a:t>                  2. Lors de la création, </a:t>
          </a:r>
          <a:r>
            <a:rPr lang="fr-FR" sz="1100" b="1" u="sng">
              <a:solidFill>
                <a:schemeClr val="dk1"/>
              </a:solidFill>
              <a:effectLst/>
              <a:latin typeface="+mn-lt"/>
              <a:ea typeface="+mn-ea"/>
              <a:cs typeface="+mn-cs"/>
            </a:rPr>
            <a:t>indiquer</a:t>
          </a:r>
          <a:r>
            <a:rPr lang="fr-FR" sz="1100" u="sng">
              <a:solidFill>
                <a:schemeClr val="dk1"/>
              </a:solidFill>
              <a:effectLst/>
              <a:latin typeface="+mn-lt"/>
              <a:ea typeface="+mn-ea"/>
              <a:cs typeface="+mn-cs"/>
            </a:rPr>
            <a:t> </a:t>
          </a:r>
          <a:r>
            <a:rPr lang="fr-FR" sz="1100" b="1" u="sng">
              <a:solidFill>
                <a:schemeClr val="dk1"/>
              </a:solidFill>
              <a:effectLst/>
              <a:latin typeface="+mn-lt"/>
              <a:ea typeface="+mn-ea"/>
              <a:cs typeface="+mn-cs"/>
            </a:rPr>
            <a:t>impérativement</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le nom de sa société dans la partie "Votre adresse" - "Onglet Société/C.E".</a:t>
          </a:r>
        </a:p>
        <a:p>
          <a:pPr lvl="0"/>
          <a:r>
            <a:rPr lang="fr-FR" sz="1100" b="0" u="none">
              <a:solidFill>
                <a:schemeClr val="dk1"/>
              </a:solidFill>
              <a:effectLst/>
              <a:latin typeface="+mn-lt"/>
              <a:ea typeface="+mn-ea"/>
              <a:cs typeface="+mn-cs"/>
            </a:rPr>
            <a:t>                  3. </a:t>
          </a:r>
          <a:r>
            <a:rPr lang="fr-FR" sz="1100" b="1" u="sng">
              <a:solidFill>
                <a:schemeClr val="dk1"/>
              </a:solidFill>
              <a:effectLst/>
              <a:latin typeface="+mn-lt"/>
              <a:ea typeface="+mn-ea"/>
              <a:cs typeface="+mn-cs"/>
            </a:rPr>
            <a:t>Nous lui validerons</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par mail l’accès à l’onglet « </a:t>
          </a:r>
          <a:r>
            <a:rPr lang="fr-FR" sz="1100" b="1">
              <a:solidFill>
                <a:schemeClr val="dk1"/>
              </a:solidFill>
              <a:effectLst/>
              <a:latin typeface="+mn-lt"/>
              <a:ea typeface="+mn-ea"/>
              <a:cs typeface="+mn-cs"/>
            </a:rPr>
            <a:t>SALARIE C.E. »</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sous 24h) </a:t>
          </a:r>
          <a:r>
            <a:rPr lang="fr-FR" sz="1100">
              <a:solidFill>
                <a:schemeClr val="dk1"/>
              </a:solidFill>
              <a:effectLst/>
              <a:latin typeface="+mn-lt"/>
              <a:ea typeface="+mn-ea"/>
              <a:cs typeface="+mn-cs"/>
            </a:rPr>
            <a:t>lui permettant de passer sa commande en ligne</a:t>
          </a:r>
          <a:r>
            <a:rPr lang="fr-FR" sz="1100" b="1">
              <a:solidFill>
                <a:schemeClr val="dk1"/>
              </a:solidFill>
              <a:effectLst/>
              <a:latin typeface="+mn-lt"/>
              <a:ea typeface="+mn-ea"/>
              <a:cs typeface="+mn-cs"/>
            </a:rPr>
            <a:t>.</a:t>
          </a:r>
        </a:p>
        <a:p>
          <a:pPr lvl="0"/>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En tant que Comité d'Entreprise</a:t>
          </a:r>
          <a:r>
            <a:rPr lang="fr-FR" sz="1100">
              <a:solidFill>
                <a:schemeClr val="dk1"/>
              </a:solidFill>
              <a:effectLst/>
              <a:latin typeface="+mn-lt"/>
              <a:ea typeface="+mn-ea"/>
              <a:cs typeface="+mn-cs"/>
            </a:rPr>
            <a:t>, vous pouvez également créer votre compte pour retrouver tous les documents de nos offres et </a:t>
          </a:r>
          <a:r>
            <a:rPr lang="fr-FR" sz="1100" b="1">
              <a:solidFill>
                <a:schemeClr val="dk1"/>
              </a:solidFill>
              <a:effectLst/>
              <a:latin typeface="+mn-lt"/>
              <a:ea typeface="+mn-ea"/>
              <a:cs typeface="+mn-cs"/>
            </a:rPr>
            <a:t>passer la commande groupée directement sur notre site internet dans l’onglet « COMITE D’ENTREPRISE »</a:t>
          </a:r>
          <a:r>
            <a:rPr lang="fr-FR" sz="1100">
              <a:solidFill>
                <a:schemeClr val="dk1"/>
              </a:solidFill>
              <a:effectLst/>
              <a:latin typeface="+mn-lt"/>
              <a:ea typeface="+mn-ea"/>
              <a:cs typeface="+mn-cs"/>
            </a:rPr>
            <a:t>.</a:t>
          </a:r>
        </a:p>
        <a:p>
          <a:endParaRPr lang="fr-FR">
            <a:effectLst/>
          </a:endParaRPr>
        </a:p>
        <a:p>
          <a:endParaRPr lang="fr-FR">
            <a:effectLst/>
          </a:endParaRPr>
        </a:p>
        <a:p>
          <a:endParaRPr lang="fr-FR">
            <a:effectLst/>
          </a:endParaRPr>
        </a:p>
        <a:p>
          <a:r>
            <a:rPr lang="fr-FR" sz="1100" b="1" u="sng">
              <a:solidFill>
                <a:schemeClr val="dk1"/>
              </a:solidFill>
              <a:effectLst/>
              <a:latin typeface="+mn-lt"/>
              <a:ea typeface="+mn-ea"/>
              <a:cs typeface="+mn-cs"/>
            </a:rPr>
            <a:t>POUR COMMANDER</a:t>
          </a:r>
          <a:r>
            <a:rPr lang="fr-FR" sz="1100">
              <a:solidFill>
                <a:schemeClr val="dk1"/>
              </a:solidFill>
              <a:effectLst/>
              <a:latin typeface="+mn-lt"/>
              <a:ea typeface="+mn-ea"/>
              <a:cs typeface="+mn-cs"/>
            </a:rPr>
            <a:t> :</a:t>
          </a:r>
          <a:endParaRPr lang="fr-FR">
            <a:effectLst/>
          </a:endParaRPr>
        </a:p>
        <a:p>
          <a:r>
            <a:rPr lang="fr-FR" sz="1100">
              <a:solidFill>
                <a:schemeClr val="dk1"/>
              </a:solidFill>
              <a:effectLst/>
              <a:latin typeface="+mn-lt"/>
              <a:ea typeface="+mn-ea"/>
              <a:cs typeface="+mn-cs"/>
            </a:rPr>
            <a:t> </a:t>
          </a:r>
          <a:endParaRPr lang="fr-FR">
            <a:effectLst/>
          </a:endParaRPr>
        </a:p>
        <a:p>
          <a:pPr eaLnBrk="1" fontAlgn="auto" latinLnBrk="0" hangingPunct="1"/>
          <a:r>
            <a:rPr lang="fr-FR" sz="1100">
              <a:solidFill>
                <a:schemeClr val="dk1"/>
              </a:solidFill>
              <a:effectLst/>
              <a:latin typeface="+mn-lt"/>
              <a:ea typeface="+mn-ea"/>
              <a:cs typeface="+mn-cs"/>
            </a:rPr>
            <a:t>1. Complétez </a:t>
          </a:r>
          <a:r>
            <a:rPr lang="fr-FR" sz="1100" b="1">
              <a:solidFill>
                <a:schemeClr val="dk1"/>
              </a:solidFill>
              <a:effectLst/>
              <a:latin typeface="+mn-lt"/>
              <a:ea typeface="+mn-ea"/>
              <a:cs typeface="+mn-cs"/>
            </a:rPr>
            <a:t>l'onglet « PERSONNALISATION » </a:t>
          </a:r>
          <a:r>
            <a:rPr lang="fr-FR" sz="1100" b="1" u="sng">
              <a:solidFill>
                <a:schemeClr val="dk1"/>
              </a:solidFill>
              <a:effectLst/>
              <a:latin typeface="+mn-lt"/>
              <a:ea typeface="+mn-ea"/>
              <a:cs typeface="+mn-cs"/>
            </a:rPr>
            <a:t>pour que chaque lot soit nominatif</a:t>
          </a:r>
          <a:r>
            <a:rPr lang="fr-FR" sz="1100" b="1">
              <a:solidFill>
                <a:schemeClr val="dk1"/>
              </a:solidFill>
              <a:effectLst/>
              <a:latin typeface="+mn-lt"/>
              <a:ea typeface="+mn-ea"/>
              <a:cs typeface="+mn-cs"/>
            </a:rPr>
            <a:t>. </a:t>
          </a:r>
          <a:r>
            <a:rPr lang="fr-FR" sz="1100" i="1">
              <a:solidFill>
                <a:schemeClr val="dk1"/>
              </a:solidFill>
              <a:effectLst/>
              <a:latin typeface="+mn-lt"/>
              <a:ea typeface="+mn-ea"/>
              <a:cs typeface="+mn-cs"/>
            </a:rPr>
            <a:t>Bonne nouvelle, le BDC se remplira automatiquement ! </a:t>
          </a:r>
        </a:p>
        <a:p>
          <a:endParaRPr lang="fr-FR">
            <a:effectLst/>
          </a:endParaRPr>
        </a:p>
        <a:p>
          <a:r>
            <a:rPr lang="fr-FR" sz="1100">
              <a:solidFill>
                <a:schemeClr val="dk1"/>
              </a:solidFill>
              <a:effectLst/>
              <a:latin typeface="+mn-lt"/>
              <a:ea typeface="+mn-ea"/>
              <a:cs typeface="+mn-cs"/>
            </a:rPr>
            <a:t>2.</a:t>
          </a:r>
          <a:r>
            <a:rPr lang="fr-FR" sz="1100" baseline="0">
              <a:solidFill>
                <a:schemeClr val="dk1"/>
              </a:solidFill>
              <a:effectLst/>
              <a:latin typeface="+mn-lt"/>
              <a:ea typeface="+mn-ea"/>
              <a:cs typeface="+mn-cs"/>
            </a:rPr>
            <a:t> Remplissez le détail des lots libertés de chaque salarié.</a:t>
          </a:r>
        </a:p>
        <a:p>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3. Choisissez </a:t>
          </a:r>
          <a:r>
            <a:rPr lang="fr-FR" sz="1100" b="1" baseline="0">
              <a:solidFill>
                <a:schemeClr val="dk1"/>
              </a:solidFill>
              <a:effectLst/>
              <a:latin typeface="+mn-lt"/>
              <a:ea typeface="+mn-ea"/>
              <a:cs typeface="+mn-cs"/>
            </a:rPr>
            <a:t>vos cadeaux </a:t>
          </a:r>
          <a:r>
            <a:rPr lang="fr-FR" sz="1100" baseline="0">
              <a:solidFill>
                <a:schemeClr val="dk1"/>
              </a:solidFill>
              <a:effectLst/>
              <a:latin typeface="+mn-lt"/>
              <a:ea typeface="+mn-ea"/>
              <a:cs typeface="+mn-cs"/>
            </a:rPr>
            <a:t>à partir de 300€ de commande.</a:t>
          </a:r>
        </a:p>
        <a:p>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4.</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Envoyer votre commande </a:t>
          </a:r>
          <a:r>
            <a:rPr lang="fr-FR" sz="1100" b="0" baseline="0">
              <a:solidFill>
                <a:schemeClr val="dk1"/>
              </a:solidFill>
              <a:effectLst/>
              <a:latin typeface="+mn-lt"/>
              <a:ea typeface="+mn-ea"/>
              <a:cs typeface="+mn-cs"/>
            </a:rPr>
            <a:t>à </a:t>
          </a:r>
          <a:r>
            <a:rPr lang="fr-FR" sz="1100" baseline="0">
              <a:solidFill>
                <a:schemeClr val="dk1"/>
              </a:solidFill>
              <a:effectLst/>
              <a:latin typeface="+mn-lt"/>
              <a:ea typeface="+mn-ea"/>
              <a:cs typeface="+mn-cs"/>
            </a:rPr>
            <a:t>saucissons@apg-auvergne.fr.</a:t>
          </a:r>
        </a:p>
        <a:p>
          <a:pPr algn="l"/>
          <a:endParaRPr lang="fr-FR" sz="1100" b="0" baseline="0"/>
        </a:p>
        <a:p>
          <a:pPr algn="l"/>
          <a:endParaRPr lang="fr-FR" sz="1100" b="0" baseline="0"/>
        </a:p>
        <a:p>
          <a:pPr algn="l"/>
          <a:r>
            <a:rPr lang="fr-FR" sz="1100" b="1" u="sng" baseline="0"/>
            <a:t>LIVRAISON</a:t>
          </a:r>
          <a:r>
            <a:rPr lang="fr-FR" sz="1100" b="1" baseline="0"/>
            <a:t> :</a:t>
          </a:r>
        </a:p>
        <a:p>
          <a:pPr algn="l"/>
          <a:endParaRPr lang="fr-FR" sz="1100" b="1" baseline="0"/>
        </a:p>
        <a:p>
          <a:pPr algn="l"/>
          <a:r>
            <a:rPr lang="fr-FR" sz="1100" b="0" baseline="0"/>
            <a:t>- sous 10 jours après réception de votre commande</a:t>
          </a:r>
        </a:p>
        <a:p>
          <a:pPr algn="l"/>
          <a:r>
            <a:rPr lang="fr-FR" sz="1100" b="0" baseline="0"/>
            <a:t>- en colis individualisés et personnalisés</a:t>
          </a:r>
        </a:p>
        <a:p>
          <a:pPr algn="l"/>
          <a:r>
            <a:rPr lang="fr-FR" sz="1100" b="0" baseline="0"/>
            <a:t>- pour indication, livraison effectuée généralement le matin</a:t>
          </a:r>
        </a:p>
        <a:p>
          <a:pPr algn="l"/>
          <a:r>
            <a:rPr lang="fr-FR" sz="1100" b="0" baseline="0">
              <a:solidFill>
                <a:schemeClr val="dk1"/>
              </a:solidFill>
              <a:effectLst/>
              <a:latin typeface="+mn-lt"/>
              <a:ea typeface="+mn-ea"/>
              <a:cs typeface="+mn-cs"/>
            </a:rPr>
            <a:t>- pour une commande inférieure à 150€, la participation aux frais de port est de 10€.</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1" u="sng" baseline="0">
              <a:solidFill>
                <a:schemeClr val="dk1"/>
              </a:solidFill>
              <a:effectLst/>
              <a:latin typeface="+mn-lt"/>
              <a:ea typeface="+mn-ea"/>
              <a:cs typeface="+mn-cs"/>
            </a:rPr>
            <a:t>VOS CADEAUX </a:t>
          </a:r>
          <a:r>
            <a:rPr lang="fr-FR" sz="1100" b="1" baseline="0">
              <a:solidFill>
                <a:schemeClr val="dk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1"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Pour vous remercier de votre fidélité,</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 système de cadeaux vous permet d'obtenir des lots gratuits supplémentaires avec votre commande.</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Ceci fonctionne par</a:t>
          </a:r>
          <a:r>
            <a:rPr lang="fr-FR" sz="1100" baseline="0">
              <a:solidFill>
                <a:schemeClr val="dk1"/>
              </a:solidFill>
              <a:effectLst/>
              <a:latin typeface="+mn-lt"/>
              <a:ea typeface="+mn-ea"/>
              <a:cs typeface="+mn-cs"/>
            </a:rPr>
            <a:t> palier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 à partir de 200€ de commande, un assortiment vous est offert.</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 à partir de 300€ de commande, 5% de la somme totale vous sont offerts sous forme de cadeaux à reporter dans votre tableau de personnalisation. </a:t>
          </a:r>
        </a:p>
        <a:p>
          <a:pPr eaLnBrk="1" fontAlgn="auto" latinLnBrk="0" hangingPunct="1"/>
          <a:r>
            <a:rPr lang="fr-FR" sz="1100" baseline="0">
              <a:solidFill>
                <a:schemeClr val="dk1"/>
              </a:solidFill>
              <a:effectLst/>
              <a:latin typeface="+mn-lt"/>
              <a:ea typeface="+mn-ea"/>
              <a:cs typeface="+mn-cs"/>
            </a:rPr>
            <a:t>- à partir de 500€ de commande, 6% de la somme totale vous sont offerts sous forme de cadeaux à reporter dans votre tableau de personnalisation. </a:t>
          </a:r>
          <a:endParaRPr lang="fr-FR">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Par défaut, sans choix de votre part, ce montant sera cumulé à votre cagnotte pour vos tombolas de fin d'année ou autres évènements.</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0" baseline="0"/>
        </a:p>
        <a:p>
          <a:pPr algn="l"/>
          <a:r>
            <a:rPr lang="fr-FR" sz="1100" b="1" u="sng" baseline="0"/>
            <a:t>REGLEMENT</a:t>
          </a:r>
          <a:r>
            <a:rPr lang="fr-FR" sz="1100" b="1" u="none" baseline="0"/>
            <a:t> :</a:t>
          </a:r>
          <a:endParaRPr lang="fr-FR" sz="1100" b="1" u="sng" baseline="0"/>
        </a:p>
        <a:p>
          <a:pPr algn="l"/>
          <a:endParaRPr lang="fr-FR"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mode</a:t>
          </a:r>
          <a:r>
            <a:rPr lang="fr-FR" sz="1100" baseline="0">
              <a:solidFill>
                <a:schemeClr val="dk1"/>
              </a:solidFill>
              <a:effectLst/>
              <a:latin typeface="+mn-lt"/>
              <a:ea typeface="+mn-ea"/>
              <a:cs typeface="+mn-cs"/>
            </a:rPr>
            <a:t> de règlement : </a:t>
          </a:r>
          <a:r>
            <a:rPr lang="fr-FR" sz="1100">
              <a:solidFill>
                <a:schemeClr val="dk1"/>
              </a:solidFill>
              <a:effectLst/>
              <a:latin typeface="+mn-lt"/>
              <a:ea typeface="+mn-ea"/>
              <a:cs typeface="+mn-cs"/>
            </a:rPr>
            <a:t>chèque CE, chèques individuels ou virement (RIB sur BDC global).</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règlement à la commande ou à la livraison, nos coordonnées bancaires: </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                            RIB : 18715 00200 08001717936 12       IBAN : FR76 1871 5002 0008 0017 1793 612      BIC : CEPAFRPP871</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Tél. 09.74.77.00.10</a:t>
          </a:r>
        </a:p>
        <a:p>
          <a:endParaRPr lang="fr-FR" sz="1100">
            <a:solidFill>
              <a:schemeClr val="dk1"/>
            </a:solidFill>
            <a:effectLst/>
            <a:latin typeface="+mn-lt"/>
            <a:ea typeface="+mn-ea"/>
            <a:cs typeface="+mn-cs"/>
          </a:endParaRPr>
        </a:p>
        <a:p>
          <a:r>
            <a:rPr lang="fr-FR" sz="1100" b="1">
              <a:solidFill>
                <a:schemeClr val="accent6">
                  <a:lumMod val="75000"/>
                </a:schemeClr>
              </a:solidFill>
              <a:effectLst/>
              <a:latin typeface="+mn-lt"/>
              <a:ea typeface="+mn-ea"/>
              <a:cs typeface="+mn-cs"/>
              <a:hlinkClick xmlns:r="http://schemas.openxmlformats.org/officeDocument/2006/relationships" r:id=""/>
            </a:rPr>
            <a:t>saucissons@apg-auvergne.fr</a:t>
          </a:r>
          <a:endParaRPr lang="fr-FR" sz="1100" b="1">
            <a:solidFill>
              <a:schemeClr val="accent6">
                <a:lumMod val="75000"/>
              </a:schemeClr>
            </a:solidFill>
            <a:effectLst/>
            <a:latin typeface="+mn-lt"/>
            <a:ea typeface="+mn-ea"/>
            <a:cs typeface="+mn-cs"/>
          </a:endParaRPr>
        </a:p>
        <a:p>
          <a:r>
            <a:rPr lang="fr-FR" sz="1100" b="1" u="none" strike="noStrike">
              <a:solidFill>
                <a:schemeClr val="dk1"/>
              </a:solidFill>
              <a:effectLst/>
              <a:latin typeface="+mn-lt"/>
              <a:ea typeface="+mn-ea"/>
              <a:cs typeface="+mn-cs"/>
              <a:hlinkClick xmlns:r="http://schemas.openxmlformats.org/officeDocument/2006/relationships" r:id=""/>
            </a:rPr>
            <a:t>www.cave-jambon.fr</a:t>
          </a:r>
          <a:r>
            <a:rPr lang="fr-FR" sz="1100" b="1">
              <a:solidFill>
                <a:schemeClr val="dk1"/>
              </a:solidFill>
              <a:effectLst/>
              <a:latin typeface="+mn-lt"/>
              <a:ea typeface="+mn-ea"/>
              <a:cs typeface="+mn-cs"/>
            </a:rPr>
            <a:t> </a:t>
          </a:r>
          <a:endParaRPr lang="fr-FR" sz="1100" b="1">
            <a:solidFill>
              <a:schemeClr val="accent6">
                <a:lumMod val="75000"/>
              </a:schemeClr>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APG Auvergne                                                                </a:t>
          </a:r>
          <a:r>
            <a:rPr lang="fr-FR" sz="1100" u="sng">
              <a:solidFill>
                <a:schemeClr val="dk1"/>
              </a:solidFill>
              <a:effectLst/>
              <a:latin typeface="+mn-lt"/>
              <a:ea typeface="+mn-ea"/>
              <a:cs typeface="+mn-cs"/>
            </a:rPr>
            <a:t>Adresse postale</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15 rue de la République                                                    Au Panier Gourmand</a:t>
          </a:r>
        </a:p>
        <a:p>
          <a:r>
            <a:rPr lang="fr-FR" sz="1100">
              <a:solidFill>
                <a:schemeClr val="dk1"/>
              </a:solidFill>
              <a:effectLst/>
              <a:latin typeface="+mn-lt"/>
              <a:ea typeface="+mn-ea"/>
              <a:cs typeface="+mn-cs"/>
            </a:rPr>
            <a:t>03270 Hauterive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BP 90055</a:t>
          </a:r>
        </a:p>
        <a:p>
          <a:r>
            <a:rPr lang="fr-FR" sz="1100">
              <a:solidFill>
                <a:schemeClr val="dk1"/>
              </a:solidFill>
              <a:effectLst/>
              <a:latin typeface="+mn-lt"/>
              <a:ea typeface="+mn-ea"/>
              <a:cs typeface="+mn-cs"/>
            </a:rPr>
            <a:t>Activité : Commandes groupées CE                                03302 Cusset cedex 2</a:t>
          </a: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endParaRPr lang="fr-FR">
            <a:effectLst/>
          </a:endParaRPr>
        </a:p>
        <a:p>
          <a:pPr algn="l"/>
          <a:endParaRPr lang="fr-FR" sz="1100"/>
        </a:p>
        <a:p>
          <a:pPr algn="l"/>
          <a:endParaRPr lang="fr-FR" sz="1100"/>
        </a:p>
        <a:p>
          <a:pPr algn="l"/>
          <a:endParaRPr lang="fr-FR" sz="1100"/>
        </a:p>
      </xdr:txBody>
    </xdr:sp>
    <xdr:clientData/>
  </xdr:oneCellAnchor>
  <xdr:twoCellAnchor editAs="oneCell">
    <xdr:from>
      <xdr:col>2</xdr:col>
      <xdr:colOff>295275</xdr:colOff>
      <xdr:row>1</xdr:row>
      <xdr:rowOff>66676</xdr:rowOff>
    </xdr:from>
    <xdr:to>
      <xdr:col>12</xdr:col>
      <xdr:colOff>342900</xdr:colOff>
      <xdr:row>11</xdr:row>
      <xdr:rowOff>78582</xdr:rowOff>
    </xdr:to>
    <xdr:pic>
      <xdr:nvPicPr>
        <xdr:cNvPr id="8" name="Image 7">
          <a:extLst>
            <a:ext uri="{FF2B5EF4-FFF2-40B4-BE49-F238E27FC236}">
              <a16:creationId xmlns:a16="http://schemas.microsoft.com/office/drawing/2014/main" xmlns="" id="{2CFAC4A3-4567-4E73-A9DC-F9802D5094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9275" y="257176"/>
          <a:ext cx="7667625" cy="1916906"/>
        </a:xfrm>
        <a:prstGeom prst="rect">
          <a:avLst/>
        </a:prstGeom>
      </xdr:spPr>
    </xdr:pic>
    <xdr:clientData/>
  </xdr:twoCellAnchor>
  <xdr:twoCellAnchor editAs="oneCell">
    <xdr:from>
      <xdr:col>9</xdr:col>
      <xdr:colOff>400050</xdr:colOff>
      <xdr:row>17</xdr:row>
      <xdr:rowOff>161926</xdr:rowOff>
    </xdr:from>
    <xdr:to>
      <xdr:col>13</xdr:col>
      <xdr:colOff>171450</xdr:colOff>
      <xdr:row>38</xdr:row>
      <xdr:rowOff>149066</xdr:rowOff>
    </xdr:to>
    <xdr:pic>
      <xdr:nvPicPr>
        <xdr:cNvPr id="10" name="Image 9">
          <a:extLst>
            <a:ext uri="{FF2B5EF4-FFF2-40B4-BE49-F238E27FC236}">
              <a16:creationId xmlns:a16="http://schemas.microsoft.com/office/drawing/2014/main" xmlns="" id="{C0EC4E86-AD40-4647-B0DC-08746910B1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58050" y="3400426"/>
          <a:ext cx="2819400" cy="39876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ve-jambon.fr/img/cms/printemps%20%C3%A9t%C3%A9%202018/Pochette%20pr%C3%A9sentation%20OFFRE%20CATALOGUE.pdf" TargetMode="External"/><Relationship Id="rId13" Type="http://schemas.openxmlformats.org/officeDocument/2006/relationships/printerSettings" Target="../printerSettings/printerSettings1.bin"/><Relationship Id="rId3" Type="http://schemas.openxmlformats.org/officeDocument/2006/relationships/hyperlink" Target="http://cave-jambon.fr/img/cms/printemps%20%C3%A9t%C3%A9%202018/fly%20offre%20printemps%20%C3%A9t%C3%A9%202018%20.pdf" TargetMode="External"/><Relationship Id="rId7" Type="http://schemas.openxmlformats.org/officeDocument/2006/relationships/hyperlink" Target="http://cave-jambon.fr/img/cms/Offres%202018%20-%20APG%20Auvergne.pdf" TargetMode="External"/><Relationship Id="rId12" Type="http://schemas.openxmlformats.org/officeDocument/2006/relationships/hyperlink" Target="http://cave-jambon.fr/img/cms/printemps%20%C3%A9t%C3%A9%202018/Affiche%20format%20A4.pdf" TargetMode="External"/><Relationship Id="rId2" Type="http://schemas.openxmlformats.org/officeDocument/2006/relationships/hyperlink" Target="http://cave-jambon.fr/img/cms/printemps%20%C3%A9t%C3%A9%202018/Affiche%20au%20format%20A3.pdf" TargetMode="External"/><Relationship Id="rId1" Type="http://schemas.openxmlformats.org/officeDocument/2006/relationships/hyperlink" Target="http://cave-jambon.fr/img/cms/printemps%20%C3%A9t%C3%A9%202018/Affiche%20au%20format%20A3.pdf" TargetMode="External"/><Relationship Id="rId6" Type="http://schemas.openxmlformats.org/officeDocument/2006/relationships/hyperlink" Target="http://cave-jambon.fr/img/cms/printemps%20%C3%A9t%C3%A9%202018/Date%20prochaine%20commande%20.pdf" TargetMode="External"/><Relationship Id="rId11" Type="http://schemas.openxmlformats.org/officeDocument/2006/relationships/hyperlink" Target="http://cave-jambon.fr/img/cms/printemps%20%C3%A9t%C3%A9%202018/Pochette%20pr%C3%A9sentation%20OFFRE%20catalogue%202018.pdf" TargetMode="External"/><Relationship Id="rId5" Type="http://schemas.openxmlformats.org/officeDocument/2006/relationships/hyperlink" Target="http://cave-jambon.fr/img/cms/printemps%20%C3%A9t%C3%A9%202018/Date%20prochaine%20commande%20.pdf" TargetMode="External"/><Relationship Id="rId10" Type="http://schemas.openxmlformats.org/officeDocument/2006/relationships/hyperlink" Target="http://cave-jambon.fr/img/cms/printemps%20%C3%A9t%C3%A9%202018/Pochette%20pr%C3%A9sentation%20OFFRE%20CATALOGUE.pdf" TargetMode="External"/><Relationship Id="rId4" Type="http://schemas.openxmlformats.org/officeDocument/2006/relationships/hyperlink" Target="http://cave-jambon.fr/img/cms/printemps%20%C3%A9t%C3%A9%202018/fly%20offre%20printemps%20%C3%A9t%C3%A9%202018%20.pdf" TargetMode="External"/><Relationship Id="rId9" Type="http://schemas.openxmlformats.org/officeDocument/2006/relationships/hyperlink" Target="http://cave-jambon.fr/img/cms/printemps%20%C3%A9t%C3%A9%202018/Pochette%20pr%C3%A9sentation%20OFFRE%20catalogue%202018.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2"/>
  <sheetViews>
    <sheetView tabSelected="1" zoomScaleNormal="100" workbookViewId="0">
      <selection activeCell="E21" sqref="E21"/>
    </sheetView>
  </sheetViews>
  <sheetFormatPr baseColWidth="10" defaultRowHeight="15.75" x14ac:dyDescent="0.25"/>
  <cols>
    <col min="1" max="1" width="23.28515625" style="92" customWidth="1"/>
    <col min="2" max="2" width="20.5703125" style="91" customWidth="1"/>
    <col min="3" max="3" width="23.28515625" style="91" customWidth="1"/>
    <col min="4" max="4" width="36.5703125" style="91" customWidth="1"/>
    <col min="5" max="5" width="25.85546875" style="1" customWidth="1"/>
    <col min="6" max="6" width="34.28515625" style="1" customWidth="1"/>
    <col min="7" max="7" width="19" style="1" customWidth="1"/>
    <col min="8" max="8" width="11" style="1" bestFit="1" customWidth="1"/>
    <col min="9" max="9" width="22.140625" style="1" customWidth="1"/>
    <col min="10" max="10" width="5.42578125" style="94" customWidth="1"/>
    <col min="11" max="11" width="17.28515625" style="98" bestFit="1" customWidth="1"/>
    <col min="12" max="12" width="8" style="1" customWidth="1"/>
    <col min="13" max="13" width="22.5703125" style="98" bestFit="1" customWidth="1"/>
    <col min="14" max="14" width="7.5703125" style="1" customWidth="1"/>
    <col min="15" max="15" width="16.7109375" style="98" bestFit="1" customWidth="1"/>
    <col min="16" max="16" width="8.42578125" style="1" customWidth="1"/>
    <col min="17" max="17" width="17.28515625" style="98" bestFit="1" customWidth="1"/>
    <col min="18" max="18" width="10.28515625" style="1" customWidth="1"/>
    <col min="19" max="19" width="22.5703125" style="98" bestFit="1" customWidth="1"/>
    <col min="20" max="20" width="10" style="1" customWidth="1"/>
    <col min="21" max="21" width="16.7109375" style="98" bestFit="1" customWidth="1"/>
    <col min="22" max="22" width="9" style="1" customWidth="1"/>
    <col min="23" max="23" width="17.28515625" style="98" bestFit="1" customWidth="1"/>
    <col min="24" max="24" width="9.85546875" style="1" customWidth="1"/>
    <col min="25" max="25" width="22.5703125" style="98" bestFit="1" customWidth="1"/>
    <col min="26" max="26" width="9.42578125" style="1" customWidth="1"/>
    <col min="27" max="27" width="16.7109375" style="98" bestFit="1" customWidth="1"/>
    <col min="28" max="28" width="10.5703125" style="1" customWidth="1"/>
    <col min="29" max="16384" width="11.42578125" style="1"/>
  </cols>
  <sheetData>
    <row r="1" spans="6:28" ht="16.5" thickBot="1" x14ac:dyDescent="0.3">
      <c r="J1" s="154" t="s">
        <v>154</v>
      </c>
      <c r="K1" s="122">
        <v>1</v>
      </c>
      <c r="L1" s="123"/>
      <c r="M1" s="123"/>
      <c r="N1" s="123"/>
      <c r="O1" s="123"/>
      <c r="P1" s="124"/>
      <c r="Q1" s="122">
        <f>K1+1</f>
        <v>2</v>
      </c>
      <c r="R1" s="125"/>
      <c r="S1" s="125"/>
      <c r="T1" s="125"/>
      <c r="U1" s="125"/>
      <c r="V1" s="126"/>
      <c r="W1" s="122">
        <f>Q1+1</f>
        <v>3</v>
      </c>
      <c r="X1" s="125"/>
      <c r="Y1" s="125"/>
      <c r="Z1" s="125"/>
      <c r="AA1" s="125"/>
      <c r="AB1" s="126"/>
    </row>
    <row r="2" spans="6:28" ht="27" thickBot="1" x14ac:dyDescent="0.45">
      <c r="F2" s="110" t="s">
        <v>12</v>
      </c>
      <c r="G2" s="111"/>
      <c r="H2" s="111"/>
      <c r="I2" s="112"/>
      <c r="J2" s="154"/>
      <c r="K2" s="95" t="s">
        <v>46</v>
      </c>
      <c r="L2" s="127">
        <f>'A REMPLIR - PERSONNALISATION'!$G$8</f>
        <v>0</v>
      </c>
      <c r="M2" s="127"/>
      <c r="N2" s="127"/>
      <c r="O2" s="127"/>
      <c r="P2" s="128"/>
      <c r="Q2" s="95" t="s">
        <v>46</v>
      </c>
      <c r="R2" s="127">
        <f>'A REMPLIR - PERSONNALISATION'!$G$8</f>
        <v>0</v>
      </c>
      <c r="S2" s="127"/>
      <c r="T2" s="127"/>
      <c r="U2" s="127"/>
      <c r="V2" s="128"/>
      <c r="W2" s="95" t="s">
        <v>46</v>
      </c>
      <c r="X2" s="127">
        <f>'A REMPLIR - PERSONNALISATION'!$G$8</f>
        <v>0</v>
      </c>
      <c r="Y2" s="127"/>
      <c r="Z2" s="127"/>
      <c r="AA2" s="127"/>
      <c r="AB2" s="128"/>
    </row>
    <row r="3" spans="6:28" x14ac:dyDescent="0.25">
      <c r="F3" s="64" t="s">
        <v>7</v>
      </c>
      <c r="G3" s="113"/>
      <c r="H3" s="113"/>
      <c r="I3" s="114"/>
      <c r="J3" s="154"/>
      <c r="K3" s="65" t="s">
        <v>47</v>
      </c>
      <c r="L3" s="115"/>
      <c r="M3" s="115"/>
      <c r="N3" s="56" t="s">
        <v>104</v>
      </c>
      <c r="O3" s="103"/>
      <c r="P3" s="57"/>
      <c r="Q3" s="65" t="s">
        <v>47</v>
      </c>
      <c r="R3" s="115"/>
      <c r="S3" s="115"/>
      <c r="T3" s="56" t="s">
        <v>104</v>
      </c>
      <c r="U3" s="103"/>
      <c r="V3" s="57"/>
      <c r="W3" s="65" t="s">
        <v>47</v>
      </c>
      <c r="X3" s="115"/>
      <c r="Y3" s="115"/>
      <c r="Z3" s="56" t="s">
        <v>104</v>
      </c>
      <c r="AA3" s="103"/>
      <c r="AB3" s="57"/>
    </row>
    <row r="4" spans="6:28" ht="16.5" thickBot="1" x14ac:dyDescent="0.3">
      <c r="F4" s="55" t="s">
        <v>8</v>
      </c>
      <c r="G4" s="115"/>
      <c r="H4" s="115"/>
      <c r="I4" s="116"/>
      <c r="J4" s="154"/>
      <c r="K4" s="66" t="s">
        <v>9</v>
      </c>
      <c r="L4" s="59"/>
      <c r="M4" s="90" t="s">
        <v>48</v>
      </c>
      <c r="N4" s="120"/>
      <c r="O4" s="120"/>
      <c r="P4" s="121"/>
      <c r="Q4" s="66" t="s">
        <v>9</v>
      </c>
      <c r="R4" s="59"/>
      <c r="S4" s="90" t="s">
        <v>48</v>
      </c>
      <c r="T4" s="120"/>
      <c r="U4" s="120"/>
      <c r="V4" s="121"/>
      <c r="W4" s="66" t="s">
        <v>9</v>
      </c>
      <c r="X4" s="59"/>
      <c r="Y4" s="90" t="s">
        <v>48</v>
      </c>
      <c r="Z4" s="120"/>
      <c r="AA4" s="120"/>
      <c r="AB4" s="121"/>
    </row>
    <row r="5" spans="6:28" x14ac:dyDescent="0.25">
      <c r="F5" s="65" t="s">
        <v>9</v>
      </c>
      <c r="G5" s="10"/>
      <c r="H5" s="10" t="s">
        <v>10</v>
      </c>
      <c r="I5" s="89"/>
      <c r="J5" s="154"/>
      <c r="K5" s="132" t="s">
        <v>152</v>
      </c>
      <c r="L5" s="133"/>
      <c r="M5" s="133"/>
      <c r="N5" s="133"/>
      <c r="O5" s="133"/>
      <c r="P5" s="133"/>
      <c r="Q5" s="134" t="s">
        <v>152</v>
      </c>
      <c r="R5" s="135"/>
      <c r="S5" s="135"/>
      <c r="T5" s="135"/>
      <c r="U5" s="135"/>
      <c r="V5" s="135"/>
      <c r="W5" s="134" t="s">
        <v>152</v>
      </c>
      <c r="X5" s="135"/>
      <c r="Y5" s="135"/>
      <c r="Z5" s="135"/>
      <c r="AA5" s="135"/>
      <c r="AB5" s="135"/>
    </row>
    <row r="6" spans="6:28" ht="21" customHeight="1" x14ac:dyDescent="0.25">
      <c r="F6" s="55" t="s">
        <v>11</v>
      </c>
      <c r="G6" s="115"/>
      <c r="H6" s="115"/>
      <c r="I6" s="116"/>
      <c r="J6" s="154"/>
      <c r="K6" s="136" t="s">
        <v>49</v>
      </c>
      <c r="L6" s="137"/>
      <c r="M6" s="137"/>
      <c r="N6" s="137"/>
      <c r="O6" s="137"/>
      <c r="P6" s="137"/>
      <c r="Q6" s="136" t="s">
        <v>49</v>
      </c>
      <c r="R6" s="137"/>
      <c r="S6" s="137"/>
      <c r="T6" s="137"/>
      <c r="U6" s="137"/>
      <c r="V6" s="137"/>
      <c r="W6" s="136" t="s">
        <v>49</v>
      </c>
      <c r="X6" s="137"/>
      <c r="Y6" s="137"/>
      <c r="Z6" s="137"/>
      <c r="AA6" s="137"/>
      <c r="AB6" s="137"/>
    </row>
    <row r="7" spans="6:28" ht="16.5" thickBot="1" x14ac:dyDescent="0.3">
      <c r="F7" s="58" t="s">
        <v>156</v>
      </c>
      <c r="G7" s="59"/>
      <c r="H7" s="90" t="s">
        <v>157</v>
      </c>
      <c r="I7" s="67"/>
      <c r="J7" s="154"/>
      <c r="K7" s="22" t="s">
        <v>50</v>
      </c>
      <c r="L7" s="53"/>
      <c r="M7" s="23" t="s">
        <v>76</v>
      </c>
      <c r="N7" s="53"/>
      <c r="O7" s="23" t="s">
        <v>52</v>
      </c>
      <c r="P7" s="53"/>
      <c r="Q7" s="22" t="s">
        <v>50</v>
      </c>
      <c r="R7" s="53"/>
      <c r="S7" s="23" t="s">
        <v>76</v>
      </c>
      <c r="T7" s="53"/>
      <c r="U7" s="23" t="s">
        <v>52</v>
      </c>
      <c r="V7" s="53"/>
      <c r="W7" s="22" t="s">
        <v>50</v>
      </c>
      <c r="X7" s="53"/>
      <c r="Y7" s="23" t="s">
        <v>76</v>
      </c>
      <c r="Z7" s="53"/>
      <c r="AA7" s="23" t="s">
        <v>52</v>
      </c>
      <c r="AB7" s="53"/>
    </row>
    <row r="8" spans="6:28" x14ac:dyDescent="0.25">
      <c r="F8" s="117" t="s">
        <v>128</v>
      </c>
      <c r="G8" s="117"/>
      <c r="H8" s="118"/>
      <c r="I8" s="117"/>
      <c r="J8" s="154"/>
      <c r="K8" s="22" t="s">
        <v>53</v>
      </c>
      <c r="L8" s="53"/>
      <c r="M8" s="23" t="s">
        <v>51</v>
      </c>
      <c r="N8" s="53"/>
      <c r="O8" s="23" t="s">
        <v>55</v>
      </c>
      <c r="P8" s="53"/>
      <c r="Q8" s="22" t="s">
        <v>53</v>
      </c>
      <c r="R8" s="53"/>
      <c r="S8" s="23" t="s">
        <v>51</v>
      </c>
      <c r="T8" s="53"/>
      <c r="U8" s="23" t="s">
        <v>55</v>
      </c>
      <c r="V8" s="53"/>
      <c r="W8" s="22" t="s">
        <v>53</v>
      </c>
      <c r="X8" s="53"/>
      <c r="Y8" s="23" t="s">
        <v>51</v>
      </c>
      <c r="Z8" s="53"/>
      <c r="AA8" s="23" t="s">
        <v>55</v>
      </c>
      <c r="AB8" s="53"/>
    </row>
    <row r="9" spans="6:28" ht="16.5" customHeight="1" thickBot="1" x14ac:dyDescent="0.3">
      <c r="F9" s="119"/>
      <c r="G9" s="119"/>
      <c r="H9" s="119"/>
      <c r="I9" s="119"/>
      <c r="J9" s="154"/>
      <c r="K9" s="22" t="s">
        <v>56</v>
      </c>
      <c r="L9" s="53"/>
      <c r="M9" s="23" t="s">
        <v>54</v>
      </c>
      <c r="N9" s="53"/>
      <c r="O9" s="23" t="s">
        <v>57</v>
      </c>
      <c r="P9" s="53"/>
      <c r="Q9" s="22" t="s">
        <v>56</v>
      </c>
      <c r="R9" s="53"/>
      <c r="S9" s="23" t="s">
        <v>54</v>
      </c>
      <c r="T9" s="53"/>
      <c r="U9" s="23" t="s">
        <v>57</v>
      </c>
      <c r="V9" s="53"/>
      <c r="W9" s="22" t="s">
        <v>56</v>
      </c>
      <c r="X9" s="53"/>
      <c r="Y9" s="23" t="s">
        <v>54</v>
      </c>
      <c r="Z9" s="53"/>
      <c r="AA9" s="23" t="s">
        <v>57</v>
      </c>
      <c r="AB9" s="53"/>
    </row>
    <row r="10" spans="6:28" x14ac:dyDescent="0.25">
      <c r="F10" s="32" t="s">
        <v>1</v>
      </c>
      <c r="G10" s="33" t="s">
        <v>2</v>
      </c>
      <c r="H10" s="34" t="s">
        <v>3</v>
      </c>
      <c r="I10" s="35" t="s">
        <v>4</v>
      </c>
      <c r="J10" s="154"/>
      <c r="K10" s="21" t="s">
        <v>58</v>
      </c>
      <c r="L10" s="53"/>
      <c r="M10" s="23" t="s">
        <v>59</v>
      </c>
      <c r="N10" s="53"/>
      <c r="O10" s="23" t="s">
        <v>60</v>
      </c>
      <c r="P10" s="53"/>
      <c r="Q10" s="21" t="s">
        <v>58</v>
      </c>
      <c r="R10" s="53"/>
      <c r="S10" s="23" t="s">
        <v>59</v>
      </c>
      <c r="T10" s="53"/>
      <c r="U10" s="23" t="s">
        <v>60</v>
      </c>
      <c r="V10" s="53"/>
      <c r="W10" s="21" t="s">
        <v>58</v>
      </c>
      <c r="X10" s="53"/>
      <c r="Y10" s="23" t="s">
        <v>59</v>
      </c>
      <c r="Z10" s="53"/>
      <c r="AA10" s="23" t="s">
        <v>60</v>
      </c>
      <c r="AB10" s="53"/>
    </row>
    <row r="11" spans="6:28" x14ac:dyDescent="0.25">
      <c r="F11" s="36" t="s">
        <v>112</v>
      </c>
      <c r="G11" s="30">
        <v>13.6</v>
      </c>
      <c r="H11" s="11">
        <f>COUNTIF($D$18:$D$71,F11)</f>
        <v>0</v>
      </c>
      <c r="I11" s="37">
        <f>G11*H11</f>
        <v>0</v>
      </c>
      <c r="J11" s="154"/>
      <c r="K11" s="21" t="s">
        <v>61</v>
      </c>
      <c r="L11" s="53"/>
      <c r="M11" s="22" t="s">
        <v>62</v>
      </c>
      <c r="N11" s="53"/>
      <c r="O11" s="23" t="s">
        <v>63</v>
      </c>
      <c r="P11" s="53"/>
      <c r="Q11" s="21" t="s">
        <v>61</v>
      </c>
      <c r="R11" s="53"/>
      <c r="S11" s="22" t="s">
        <v>62</v>
      </c>
      <c r="T11" s="53"/>
      <c r="U11" s="23" t="s">
        <v>63</v>
      </c>
      <c r="V11" s="53"/>
      <c r="W11" s="21" t="s">
        <v>61</v>
      </c>
      <c r="X11" s="53"/>
      <c r="Y11" s="22" t="s">
        <v>62</v>
      </c>
      <c r="Z11" s="53"/>
      <c r="AA11" s="23" t="s">
        <v>63</v>
      </c>
      <c r="AB11" s="53"/>
    </row>
    <row r="12" spans="6:28" x14ac:dyDescent="0.25">
      <c r="F12" s="36" t="s">
        <v>113</v>
      </c>
      <c r="G12" s="30">
        <v>13.9</v>
      </c>
      <c r="H12" s="11">
        <f t="shared" ref="H12:H60" si="0">COUNTIF($D$18:$D$138,F12)</f>
        <v>0</v>
      </c>
      <c r="I12" s="37">
        <f t="shared" ref="I12:I60" si="1">G12*H12</f>
        <v>0</v>
      </c>
      <c r="J12" s="154"/>
      <c r="K12" s="21" t="s">
        <v>64</v>
      </c>
      <c r="L12" s="54"/>
      <c r="M12" s="22" t="s">
        <v>65</v>
      </c>
      <c r="N12" s="53"/>
      <c r="O12" s="22" t="s">
        <v>66</v>
      </c>
      <c r="P12" s="53"/>
      <c r="Q12" s="21" t="s">
        <v>64</v>
      </c>
      <c r="R12" s="53"/>
      <c r="S12" s="22" t="s">
        <v>65</v>
      </c>
      <c r="T12" s="54"/>
      <c r="U12" s="22" t="s">
        <v>66</v>
      </c>
      <c r="V12" s="54"/>
      <c r="W12" s="21" t="s">
        <v>64</v>
      </c>
      <c r="X12" s="54"/>
      <c r="Y12" s="22" t="s">
        <v>65</v>
      </c>
      <c r="Z12" s="54"/>
      <c r="AA12" s="22" t="s">
        <v>66</v>
      </c>
      <c r="AB12" s="54"/>
    </row>
    <row r="13" spans="6:28" x14ac:dyDescent="0.25">
      <c r="F13" s="36" t="s">
        <v>114</v>
      </c>
      <c r="G13" s="30">
        <v>14.9</v>
      </c>
      <c r="H13" s="11">
        <f t="shared" si="0"/>
        <v>0</v>
      </c>
      <c r="I13" s="37">
        <f t="shared" si="1"/>
        <v>0</v>
      </c>
      <c r="J13" s="154"/>
      <c r="K13" s="21" t="s">
        <v>67</v>
      </c>
      <c r="L13" s="54"/>
      <c r="M13" s="22" t="s">
        <v>68</v>
      </c>
      <c r="N13" s="53"/>
      <c r="O13" s="22" t="s">
        <v>69</v>
      </c>
      <c r="P13" s="53"/>
      <c r="Q13" s="21" t="s">
        <v>67</v>
      </c>
      <c r="R13" s="53"/>
      <c r="S13" s="22" t="s">
        <v>68</v>
      </c>
      <c r="T13" s="54"/>
      <c r="U13" s="22" t="s">
        <v>69</v>
      </c>
      <c r="V13" s="54"/>
      <c r="W13" s="21" t="s">
        <v>67</v>
      </c>
      <c r="X13" s="54"/>
      <c r="Y13" s="22" t="s">
        <v>68</v>
      </c>
      <c r="Z13" s="54"/>
      <c r="AA13" s="22" t="s">
        <v>69</v>
      </c>
      <c r="AB13" s="54"/>
    </row>
    <row r="14" spans="6:28" x14ac:dyDescent="0.25">
      <c r="F14" s="36" t="s">
        <v>115</v>
      </c>
      <c r="G14" s="30">
        <v>15.8</v>
      </c>
      <c r="H14" s="11">
        <f t="shared" si="0"/>
        <v>0</v>
      </c>
      <c r="I14" s="37">
        <f t="shared" si="1"/>
        <v>0</v>
      </c>
      <c r="J14" s="154"/>
      <c r="K14" s="21" t="s">
        <v>70</v>
      </c>
      <c r="L14" s="54"/>
      <c r="M14" s="22" t="s">
        <v>71</v>
      </c>
      <c r="N14" s="53"/>
      <c r="O14" s="22" t="s">
        <v>72</v>
      </c>
      <c r="P14" s="53"/>
      <c r="Q14" s="21" t="s">
        <v>70</v>
      </c>
      <c r="R14" s="53"/>
      <c r="S14" s="22" t="s">
        <v>71</v>
      </c>
      <c r="T14" s="54"/>
      <c r="U14" s="22" t="s">
        <v>72</v>
      </c>
      <c r="V14" s="54"/>
      <c r="W14" s="21" t="s">
        <v>70</v>
      </c>
      <c r="X14" s="54"/>
      <c r="Y14" s="22" t="s">
        <v>71</v>
      </c>
      <c r="Z14" s="54"/>
      <c r="AA14" s="22" t="s">
        <v>72</v>
      </c>
      <c r="AB14" s="54"/>
    </row>
    <row r="15" spans="6:28" x14ac:dyDescent="0.25">
      <c r="F15" s="36" t="s">
        <v>116</v>
      </c>
      <c r="G15" s="30">
        <v>19.7</v>
      </c>
      <c r="H15" s="11">
        <f t="shared" si="0"/>
        <v>0</v>
      </c>
      <c r="I15" s="37">
        <f t="shared" si="1"/>
        <v>0</v>
      </c>
      <c r="J15" s="154"/>
      <c r="K15" s="21" t="s">
        <v>93</v>
      </c>
      <c r="L15" s="54"/>
      <c r="M15" s="22" t="s">
        <v>74</v>
      </c>
      <c r="N15" s="53"/>
      <c r="O15" s="22" t="s">
        <v>75</v>
      </c>
      <c r="P15" s="53"/>
      <c r="Q15" s="21" t="s">
        <v>93</v>
      </c>
      <c r="R15" s="53"/>
      <c r="S15" s="22" t="s">
        <v>74</v>
      </c>
      <c r="T15" s="54"/>
      <c r="U15" s="22" t="s">
        <v>75</v>
      </c>
      <c r="V15" s="54"/>
      <c r="W15" s="21" t="s">
        <v>93</v>
      </c>
      <c r="X15" s="54"/>
      <c r="Y15" s="22" t="s">
        <v>74</v>
      </c>
      <c r="Z15" s="54"/>
      <c r="AA15" s="22" t="s">
        <v>75</v>
      </c>
      <c r="AB15" s="54"/>
    </row>
    <row r="16" spans="6:28" ht="17.25" customHeight="1" x14ac:dyDescent="0.25">
      <c r="F16" s="36" t="s">
        <v>117</v>
      </c>
      <c r="G16" s="30">
        <v>19.8</v>
      </c>
      <c r="H16" s="11">
        <f t="shared" si="0"/>
        <v>0</v>
      </c>
      <c r="I16" s="37">
        <f t="shared" si="1"/>
        <v>0</v>
      </c>
      <c r="J16" s="154"/>
      <c r="K16" s="21" t="s">
        <v>73</v>
      </c>
      <c r="L16" s="54"/>
      <c r="M16" s="22" t="s">
        <v>77</v>
      </c>
      <c r="N16" s="53"/>
      <c r="O16" s="22" t="s">
        <v>78</v>
      </c>
      <c r="P16" s="53"/>
      <c r="Q16" s="21" t="s">
        <v>73</v>
      </c>
      <c r="R16" s="53"/>
      <c r="S16" s="22" t="s">
        <v>77</v>
      </c>
      <c r="T16" s="54"/>
      <c r="U16" s="22" t="s">
        <v>78</v>
      </c>
      <c r="V16" s="54"/>
      <c r="W16" s="21" t="s">
        <v>73</v>
      </c>
      <c r="X16" s="54"/>
      <c r="Y16" s="22" t="s">
        <v>77</v>
      </c>
      <c r="Z16" s="54"/>
      <c r="AA16" s="22" t="s">
        <v>78</v>
      </c>
      <c r="AB16" s="54"/>
    </row>
    <row r="17" spans="1:28" s="2" customFormat="1" ht="18.75" customHeight="1" x14ac:dyDescent="0.25">
      <c r="A17" s="81" t="s">
        <v>6</v>
      </c>
      <c r="B17" s="82" t="s">
        <v>153</v>
      </c>
      <c r="C17" s="83" t="s">
        <v>0</v>
      </c>
      <c r="D17" s="109" t="s">
        <v>165</v>
      </c>
      <c r="F17" s="36" t="s">
        <v>118</v>
      </c>
      <c r="G17" s="30">
        <v>20.8</v>
      </c>
      <c r="H17" s="11">
        <f t="shared" si="0"/>
        <v>0</v>
      </c>
      <c r="I17" s="37">
        <f t="shared" si="1"/>
        <v>0</v>
      </c>
      <c r="J17" s="154"/>
      <c r="K17" s="96"/>
      <c r="L17" s="19"/>
      <c r="M17" s="99"/>
      <c r="N17" s="19"/>
      <c r="O17" s="22" t="s">
        <v>79</v>
      </c>
      <c r="P17" s="53"/>
      <c r="Q17" s="96"/>
      <c r="R17" s="19"/>
      <c r="S17" s="99"/>
      <c r="T17" s="19"/>
      <c r="U17" s="22" t="s">
        <v>79</v>
      </c>
      <c r="V17" s="60"/>
      <c r="W17" s="96"/>
      <c r="X17" s="19"/>
      <c r="Y17" s="99"/>
      <c r="Z17" s="19"/>
      <c r="AA17" s="22" t="s">
        <v>79</v>
      </c>
      <c r="AB17" s="60"/>
    </row>
    <row r="18" spans="1:28" x14ac:dyDescent="0.25">
      <c r="A18" s="63">
        <f>$G$3</f>
        <v>0</v>
      </c>
      <c r="B18" s="51"/>
      <c r="C18" s="52"/>
      <c r="D18" s="52"/>
      <c r="F18" s="45" t="s">
        <v>111</v>
      </c>
      <c r="G18" s="46">
        <v>21.3</v>
      </c>
      <c r="H18" s="47">
        <f t="shared" si="0"/>
        <v>0</v>
      </c>
      <c r="I18" s="68">
        <f t="shared" si="1"/>
        <v>0</v>
      </c>
      <c r="J18" s="154"/>
      <c r="K18" s="129" t="s">
        <v>80</v>
      </c>
      <c r="L18" s="130"/>
      <c r="M18" s="130"/>
      <c r="N18" s="130"/>
      <c r="O18" s="130"/>
      <c r="P18" s="131"/>
      <c r="Q18" s="129" t="s">
        <v>80</v>
      </c>
      <c r="R18" s="130"/>
      <c r="S18" s="130"/>
      <c r="T18" s="130"/>
      <c r="U18" s="130"/>
      <c r="V18" s="131"/>
      <c r="W18" s="129" t="s">
        <v>80</v>
      </c>
      <c r="X18" s="130"/>
      <c r="Y18" s="130"/>
      <c r="Z18" s="130"/>
      <c r="AA18" s="130"/>
      <c r="AB18" s="131"/>
    </row>
    <row r="19" spans="1:28" x14ac:dyDescent="0.25">
      <c r="A19" s="63">
        <f t="shared" ref="A19:A82" si="2">$G$3</f>
        <v>0</v>
      </c>
      <c r="B19" s="52"/>
      <c r="C19" s="93"/>
      <c r="D19" s="52"/>
      <c r="F19" s="36" t="s">
        <v>119</v>
      </c>
      <c r="G19" s="30">
        <v>21.4</v>
      </c>
      <c r="H19" s="11">
        <f t="shared" si="0"/>
        <v>0</v>
      </c>
      <c r="I19" s="37">
        <f t="shared" si="1"/>
        <v>0</v>
      </c>
      <c r="J19" s="154"/>
      <c r="K19" s="21" t="s">
        <v>53</v>
      </c>
      <c r="L19" s="54"/>
      <c r="M19" s="21" t="s">
        <v>67</v>
      </c>
      <c r="N19" s="54"/>
      <c r="O19" s="22" t="s">
        <v>74</v>
      </c>
      <c r="P19" s="54"/>
      <c r="Q19" s="21" t="s">
        <v>53</v>
      </c>
      <c r="R19" s="54"/>
      <c r="S19" s="21" t="s">
        <v>67</v>
      </c>
      <c r="T19" s="54"/>
      <c r="U19" s="22" t="s">
        <v>74</v>
      </c>
      <c r="V19" s="54"/>
      <c r="W19" s="21" t="s">
        <v>53</v>
      </c>
      <c r="X19" s="54"/>
      <c r="Y19" s="21" t="s">
        <v>67</v>
      </c>
      <c r="Z19" s="54"/>
      <c r="AA19" s="22" t="s">
        <v>74</v>
      </c>
      <c r="AB19" s="54"/>
    </row>
    <row r="20" spans="1:28" x14ac:dyDescent="0.25">
      <c r="A20" s="63">
        <f t="shared" si="2"/>
        <v>0</v>
      </c>
      <c r="B20" s="52"/>
      <c r="C20" s="93"/>
      <c r="D20" s="52"/>
      <c r="F20" s="36" t="s">
        <v>120</v>
      </c>
      <c r="G20" s="30">
        <v>21.8</v>
      </c>
      <c r="H20" s="11">
        <f t="shared" si="0"/>
        <v>0</v>
      </c>
      <c r="I20" s="37">
        <f t="shared" si="1"/>
        <v>0</v>
      </c>
      <c r="J20" s="154"/>
      <c r="K20" s="21" t="s">
        <v>81</v>
      </c>
      <c r="L20" s="54"/>
      <c r="M20" s="22" t="s">
        <v>59</v>
      </c>
      <c r="N20" s="54"/>
      <c r="O20" s="22" t="s">
        <v>77</v>
      </c>
      <c r="P20" s="54"/>
      <c r="Q20" s="21" t="s">
        <v>81</v>
      </c>
      <c r="R20" s="54"/>
      <c r="S20" s="22" t="s">
        <v>59</v>
      </c>
      <c r="T20" s="54"/>
      <c r="U20" s="22" t="s">
        <v>77</v>
      </c>
      <c r="V20" s="54"/>
      <c r="W20" s="21" t="s">
        <v>81</v>
      </c>
      <c r="X20" s="54"/>
      <c r="Y20" s="22" t="s">
        <v>59</v>
      </c>
      <c r="Z20" s="54"/>
      <c r="AA20" s="22" t="s">
        <v>77</v>
      </c>
      <c r="AB20" s="54"/>
    </row>
    <row r="21" spans="1:28" x14ac:dyDescent="0.25">
      <c r="A21" s="63">
        <f t="shared" si="2"/>
        <v>0</v>
      </c>
      <c r="B21" s="52"/>
      <c r="C21" s="93"/>
      <c r="D21" s="52"/>
      <c r="F21" s="36" t="s">
        <v>121</v>
      </c>
      <c r="G21" s="30">
        <v>22.3</v>
      </c>
      <c r="H21" s="11">
        <f t="shared" si="0"/>
        <v>0</v>
      </c>
      <c r="I21" s="37">
        <f t="shared" si="1"/>
        <v>0</v>
      </c>
      <c r="J21" s="154"/>
      <c r="K21" s="21" t="s">
        <v>82</v>
      </c>
      <c r="L21" s="54"/>
      <c r="M21" s="22" t="s">
        <v>83</v>
      </c>
      <c r="N21" s="54"/>
      <c r="O21" s="22" t="s">
        <v>52</v>
      </c>
      <c r="P21" s="54"/>
      <c r="Q21" s="21" t="s">
        <v>82</v>
      </c>
      <c r="R21" s="54"/>
      <c r="S21" s="22" t="s">
        <v>83</v>
      </c>
      <c r="T21" s="54"/>
      <c r="U21" s="22" t="s">
        <v>52</v>
      </c>
      <c r="V21" s="54"/>
      <c r="W21" s="21" t="s">
        <v>82</v>
      </c>
      <c r="X21" s="54"/>
      <c r="Y21" s="22" t="s">
        <v>83</v>
      </c>
      <c r="Z21" s="54"/>
      <c r="AA21" s="22" t="s">
        <v>52</v>
      </c>
      <c r="AB21" s="54"/>
    </row>
    <row r="22" spans="1:28" x14ac:dyDescent="0.25">
      <c r="A22" s="63">
        <f t="shared" si="2"/>
        <v>0</v>
      </c>
      <c r="B22" s="52"/>
      <c r="C22" s="93"/>
      <c r="D22" s="52"/>
      <c r="F22" s="36" t="s">
        <v>122</v>
      </c>
      <c r="G22" s="30">
        <v>26.3</v>
      </c>
      <c r="H22" s="11">
        <f t="shared" si="0"/>
        <v>0</v>
      </c>
      <c r="I22" s="37">
        <f t="shared" si="1"/>
        <v>0</v>
      </c>
      <c r="J22" s="154"/>
      <c r="K22" s="21" t="s">
        <v>64</v>
      </c>
      <c r="L22" s="54"/>
      <c r="M22" s="100" t="s">
        <v>94</v>
      </c>
      <c r="N22" s="54"/>
      <c r="O22" s="22" t="s">
        <v>55</v>
      </c>
      <c r="P22" s="54"/>
      <c r="Q22" s="21" t="s">
        <v>64</v>
      </c>
      <c r="R22" s="54"/>
      <c r="S22" s="100" t="s">
        <v>94</v>
      </c>
      <c r="T22" s="54"/>
      <c r="U22" s="22" t="s">
        <v>55</v>
      </c>
      <c r="V22" s="54"/>
      <c r="W22" s="21" t="s">
        <v>64</v>
      </c>
      <c r="X22" s="54"/>
      <c r="Y22" s="100" t="s">
        <v>94</v>
      </c>
      <c r="Z22" s="54"/>
      <c r="AA22" s="22" t="s">
        <v>55</v>
      </c>
      <c r="AB22" s="54"/>
    </row>
    <row r="23" spans="1:28" x14ac:dyDescent="0.25">
      <c r="A23" s="63">
        <f t="shared" si="2"/>
        <v>0</v>
      </c>
      <c r="B23" s="52"/>
      <c r="C23" s="93"/>
      <c r="D23" s="52"/>
      <c r="F23" s="36" t="s">
        <v>123</v>
      </c>
      <c r="G23" s="30">
        <v>26.9</v>
      </c>
      <c r="H23" s="11">
        <f t="shared" si="0"/>
        <v>0</v>
      </c>
      <c r="I23" s="37">
        <f t="shared" si="1"/>
        <v>0</v>
      </c>
      <c r="J23" s="154"/>
      <c r="K23" s="21" t="s">
        <v>95</v>
      </c>
      <c r="L23" s="54"/>
      <c r="M23" s="22" t="s">
        <v>69</v>
      </c>
      <c r="N23" s="54"/>
      <c r="O23" s="22" t="s">
        <v>78</v>
      </c>
      <c r="P23" s="54"/>
      <c r="Q23" s="21" t="s">
        <v>95</v>
      </c>
      <c r="R23" s="54"/>
      <c r="S23" s="22" t="s">
        <v>69</v>
      </c>
      <c r="T23" s="54"/>
      <c r="U23" s="22" t="s">
        <v>78</v>
      </c>
      <c r="V23" s="60"/>
      <c r="W23" s="21" t="s">
        <v>95</v>
      </c>
      <c r="X23" s="54"/>
      <c r="Y23" s="22" t="s">
        <v>69</v>
      </c>
      <c r="Z23" s="54"/>
      <c r="AA23" s="22" t="s">
        <v>78</v>
      </c>
      <c r="AB23" s="60"/>
    </row>
    <row r="24" spans="1:28" x14ac:dyDescent="0.25">
      <c r="A24" s="63">
        <f t="shared" si="2"/>
        <v>0</v>
      </c>
      <c r="B24" s="52"/>
      <c r="C24" s="93"/>
      <c r="D24" s="52"/>
      <c r="F24" s="36" t="s">
        <v>124</v>
      </c>
      <c r="G24" s="30">
        <v>28.8</v>
      </c>
      <c r="H24" s="11">
        <f t="shared" si="0"/>
        <v>0</v>
      </c>
      <c r="I24" s="37">
        <f t="shared" si="1"/>
        <v>0</v>
      </c>
      <c r="J24" s="154"/>
      <c r="K24" s="129" t="s">
        <v>84</v>
      </c>
      <c r="L24" s="130"/>
      <c r="M24" s="130"/>
      <c r="N24" s="130"/>
      <c r="O24" s="130"/>
      <c r="P24" s="131"/>
      <c r="Q24" s="129" t="s">
        <v>84</v>
      </c>
      <c r="R24" s="130"/>
      <c r="S24" s="130"/>
      <c r="T24" s="130"/>
      <c r="U24" s="130"/>
      <c r="V24" s="131"/>
      <c r="W24" s="129" t="s">
        <v>84</v>
      </c>
      <c r="X24" s="130"/>
      <c r="Y24" s="130"/>
      <c r="Z24" s="130"/>
      <c r="AA24" s="130"/>
      <c r="AB24" s="131"/>
    </row>
    <row r="25" spans="1:28" x14ac:dyDescent="0.25">
      <c r="A25" s="63">
        <f t="shared" si="2"/>
        <v>0</v>
      </c>
      <c r="B25" s="52"/>
      <c r="C25" s="93"/>
      <c r="D25" s="52"/>
      <c r="F25" s="36" t="s">
        <v>125</v>
      </c>
      <c r="G25" s="30">
        <v>29.9</v>
      </c>
      <c r="H25" s="11">
        <f t="shared" si="0"/>
        <v>0</v>
      </c>
      <c r="I25" s="37">
        <f t="shared" si="1"/>
        <v>0</v>
      </c>
      <c r="J25" s="154"/>
      <c r="K25" s="21" t="s">
        <v>67</v>
      </c>
      <c r="L25" s="54"/>
      <c r="M25" s="22" t="s">
        <v>86</v>
      </c>
      <c r="N25" s="54"/>
      <c r="O25" s="22" t="s">
        <v>101</v>
      </c>
      <c r="P25" s="54"/>
      <c r="Q25" s="21" t="s">
        <v>67</v>
      </c>
      <c r="R25" s="54"/>
      <c r="S25" s="22" t="s">
        <v>86</v>
      </c>
      <c r="T25" s="54"/>
      <c r="U25" s="22" t="s">
        <v>101</v>
      </c>
      <c r="V25" s="54"/>
      <c r="W25" s="21" t="s">
        <v>67</v>
      </c>
      <c r="X25" s="54"/>
      <c r="Y25" s="22" t="s">
        <v>86</v>
      </c>
      <c r="Z25" s="54"/>
      <c r="AA25" s="22" t="s">
        <v>101</v>
      </c>
      <c r="AB25" s="54"/>
    </row>
    <row r="26" spans="1:28" x14ac:dyDescent="0.25">
      <c r="A26" s="63">
        <f t="shared" si="2"/>
        <v>0</v>
      </c>
      <c r="B26" s="52"/>
      <c r="C26" s="93"/>
      <c r="D26" s="52"/>
      <c r="F26" s="38" t="s">
        <v>126</v>
      </c>
      <c r="G26" s="30">
        <v>42.7</v>
      </c>
      <c r="H26" s="11">
        <f t="shared" si="0"/>
        <v>0</v>
      </c>
      <c r="I26" s="37">
        <f t="shared" si="1"/>
        <v>0</v>
      </c>
      <c r="J26" s="154"/>
      <c r="K26" s="21" t="s">
        <v>85</v>
      </c>
      <c r="L26" s="54"/>
      <c r="M26" s="22" t="s">
        <v>88</v>
      </c>
      <c r="N26" s="54"/>
      <c r="O26" s="104" t="s">
        <v>102</v>
      </c>
      <c r="P26" s="54"/>
      <c r="Q26" s="21" t="s">
        <v>85</v>
      </c>
      <c r="R26" s="54"/>
      <c r="S26" s="22" t="s">
        <v>88</v>
      </c>
      <c r="T26" s="54"/>
      <c r="U26" s="104" t="s">
        <v>102</v>
      </c>
      <c r="V26" s="54"/>
      <c r="W26" s="21" t="s">
        <v>85</v>
      </c>
      <c r="X26" s="54"/>
      <c r="Y26" s="22" t="s">
        <v>88</v>
      </c>
      <c r="Z26" s="54"/>
      <c r="AA26" s="104" t="s">
        <v>102</v>
      </c>
      <c r="AB26" s="54"/>
    </row>
    <row r="27" spans="1:28" x14ac:dyDescent="0.25">
      <c r="A27" s="63">
        <f t="shared" si="2"/>
        <v>0</v>
      </c>
      <c r="B27" s="52"/>
      <c r="C27" s="93"/>
      <c r="D27" s="52"/>
      <c r="F27" s="38" t="s">
        <v>105</v>
      </c>
      <c r="G27" s="30">
        <v>42</v>
      </c>
      <c r="H27" s="11">
        <f t="shared" si="0"/>
        <v>0</v>
      </c>
      <c r="I27" s="37">
        <f t="shared" si="1"/>
        <v>0</v>
      </c>
      <c r="J27" s="154"/>
      <c r="K27" s="22" t="s">
        <v>96</v>
      </c>
      <c r="L27" s="54"/>
      <c r="M27" s="101" t="s">
        <v>87</v>
      </c>
      <c r="N27" s="54"/>
      <c r="O27" s="22" t="s">
        <v>103</v>
      </c>
      <c r="P27" s="54"/>
      <c r="Q27" s="22" t="s">
        <v>96</v>
      </c>
      <c r="R27" s="54"/>
      <c r="S27" s="101" t="s">
        <v>87</v>
      </c>
      <c r="T27" s="54"/>
      <c r="U27" s="22" t="s">
        <v>103</v>
      </c>
      <c r="V27" s="54"/>
      <c r="W27" s="22" t="s">
        <v>96</v>
      </c>
      <c r="X27" s="54"/>
      <c r="Y27" s="101" t="s">
        <v>87</v>
      </c>
      <c r="Z27" s="54"/>
      <c r="AA27" s="22" t="s">
        <v>103</v>
      </c>
      <c r="AB27" s="54"/>
    </row>
    <row r="28" spans="1:28" x14ac:dyDescent="0.25">
      <c r="A28" s="63">
        <f t="shared" si="2"/>
        <v>0</v>
      </c>
      <c r="B28" s="52"/>
      <c r="C28" s="93"/>
      <c r="D28" s="52"/>
      <c r="F28" s="38" t="s">
        <v>106</v>
      </c>
      <c r="G28" s="30">
        <v>25</v>
      </c>
      <c r="H28" s="11">
        <f t="shared" si="0"/>
        <v>0</v>
      </c>
      <c r="I28" s="37">
        <f t="shared" si="1"/>
        <v>0</v>
      </c>
      <c r="J28" s="154"/>
      <c r="K28" s="22" t="s">
        <v>98</v>
      </c>
      <c r="L28" s="54"/>
      <c r="M28" s="102" t="s">
        <v>99</v>
      </c>
      <c r="N28" s="54"/>
      <c r="O28" s="22" t="s">
        <v>79</v>
      </c>
      <c r="P28" s="54"/>
      <c r="Q28" s="22" t="s">
        <v>98</v>
      </c>
      <c r="R28" s="54"/>
      <c r="S28" s="102" t="s">
        <v>99</v>
      </c>
      <c r="T28" s="54"/>
      <c r="U28" s="22" t="s">
        <v>79</v>
      </c>
      <c r="V28" s="54"/>
      <c r="W28" s="22" t="s">
        <v>98</v>
      </c>
      <c r="X28" s="54"/>
      <c r="Y28" s="102" t="s">
        <v>99</v>
      </c>
      <c r="Z28" s="54"/>
      <c r="AA28" s="22" t="s">
        <v>79</v>
      </c>
      <c r="AB28" s="54"/>
    </row>
    <row r="29" spans="1:28" x14ac:dyDescent="0.25">
      <c r="A29" s="63">
        <f t="shared" si="2"/>
        <v>0</v>
      </c>
      <c r="B29" s="52"/>
      <c r="C29" s="93"/>
      <c r="D29" s="52"/>
      <c r="F29" s="38" t="s">
        <v>107</v>
      </c>
      <c r="G29" s="30">
        <v>24</v>
      </c>
      <c r="H29" s="11">
        <f t="shared" si="0"/>
        <v>0</v>
      </c>
      <c r="I29" s="37">
        <f t="shared" si="1"/>
        <v>0</v>
      </c>
      <c r="J29" s="154"/>
      <c r="K29" s="22" t="s">
        <v>97</v>
      </c>
      <c r="L29" s="54"/>
      <c r="M29" s="22" t="s">
        <v>100</v>
      </c>
      <c r="N29" s="54"/>
      <c r="O29" s="22"/>
      <c r="P29" s="54"/>
      <c r="Q29" s="22" t="s">
        <v>97</v>
      </c>
      <c r="R29" s="54"/>
      <c r="S29" s="22" t="s">
        <v>100</v>
      </c>
      <c r="T29" s="54"/>
      <c r="U29" s="22"/>
      <c r="V29" s="54"/>
      <c r="W29" s="22" t="s">
        <v>97</v>
      </c>
      <c r="X29" s="54"/>
      <c r="Y29" s="22" t="s">
        <v>100</v>
      </c>
      <c r="Z29" s="54"/>
      <c r="AA29" s="22"/>
      <c r="AB29" s="54"/>
    </row>
    <row r="30" spans="1:28" ht="17.25" customHeight="1" x14ac:dyDescent="0.25">
      <c r="A30" s="63">
        <f t="shared" si="2"/>
        <v>0</v>
      </c>
      <c r="B30" s="52"/>
      <c r="C30" s="93"/>
      <c r="D30" s="52"/>
      <c r="F30" s="38" t="s">
        <v>108</v>
      </c>
      <c r="G30" s="30">
        <v>24</v>
      </c>
      <c r="H30" s="11">
        <f t="shared" si="0"/>
        <v>0</v>
      </c>
      <c r="I30" s="37">
        <f t="shared" si="1"/>
        <v>0</v>
      </c>
      <c r="J30" s="154"/>
      <c r="K30" s="146" t="s">
        <v>89</v>
      </c>
      <c r="L30" s="147"/>
      <c r="M30" s="147"/>
      <c r="N30" s="147"/>
      <c r="O30" s="138">
        <f>L7+L8+L9+L10+L11+L12+L13+L14+L15+L16+N7+N8+N9+N10+N11+N12+N13+N14+N15+N16+P7+P8+P9+P10+P11+P12+P13+P14+P15+P16+P17+L19+L20+L21+L22+L23+N19+N20+N21+N22+N23+P19+P20+P21+P22+P23+L25+L26+L27+L28+L29+N25+N26+N27+N28+N29+P25+P26+P27+P28+P29</f>
        <v>0</v>
      </c>
      <c r="P30" s="139"/>
      <c r="Q30" s="146" t="s">
        <v>89</v>
      </c>
      <c r="R30" s="147"/>
      <c r="S30" s="147"/>
      <c r="T30" s="147"/>
      <c r="U30" s="138">
        <f>R7+R8+R9+R10+R11+R12+R13+R14+R15+R16+T7+T8+T9+T10+T11+T12+T13+T14+T15+T16+V7+V8+V9+V10+V11+V12+V13+V14+V15+V16+V17+R19+R20+R21+R22+R23+T19+T20+T21+T22+T23+V19+V20+V21+V22+V23+R25+R26+R27+R28+R29+T25+T26+T27+T28+T29+V25+V26+V27+V28+V29</f>
        <v>0</v>
      </c>
      <c r="V30" s="139"/>
      <c r="W30" s="146" t="s">
        <v>89</v>
      </c>
      <c r="X30" s="147"/>
      <c r="Y30" s="147"/>
      <c r="Z30" s="147"/>
      <c r="AA30" s="138">
        <f>X7+X8+X9+X10+X11+X12+X13+X14+X15+X16+Z7+Z8+Z9+Z10+Z11+Z12+Z13+Z14+Z15+Z16+AB7+AB8+AB9+AB10+AB11+AB12+AB13+AB14+AB15+AB16+AB17+X19+X20+X21+X22+X23+Z19+Z20+Z21+Z22+Z23+AB19+AB20+AB21+AB22+AB23+X25+X26+X27+X28+X29+Z25+Z26+Z27+Z28+Z29+AB25+AB26+AB27+AB28+AB29</f>
        <v>0</v>
      </c>
      <c r="AB30" s="139"/>
    </row>
    <row r="31" spans="1:28" ht="17.25" customHeight="1" x14ac:dyDescent="0.25">
      <c r="A31" s="63">
        <f t="shared" si="2"/>
        <v>0</v>
      </c>
      <c r="B31" s="52"/>
      <c r="C31" s="93"/>
      <c r="D31" s="52"/>
      <c r="F31" s="38" t="s">
        <v>109</v>
      </c>
      <c r="G31" s="30">
        <v>19</v>
      </c>
      <c r="H31" s="11">
        <f t="shared" si="0"/>
        <v>0</v>
      </c>
      <c r="I31" s="37">
        <f t="shared" si="1"/>
        <v>0</v>
      </c>
      <c r="J31" s="154"/>
      <c r="K31" s="140" t="s">
        <v>90</v>
      </c>
      <c r="L31" s="141"/>
      <c r="M31" s="141"/>
      <c r="N31" s="141"/>
      <c r="O31" s="141"/>
      <c r="P31" s="141"/>
      <c r="Q31" s="140" t="s">
        <v>90</v>
      </c>
      <c r="R31" s="141"/>
      <c r="S31" s="141"/>
      <c r="T31" s="141"/>
      <c r="U31" s="141"/>
      <c r="V31" s="141"/>
      <c r="W31" s="140" t="s">
        <v>90</v>
      </c>
      <c r="X31" s="141"/>
      <c r="Y31" s="141"/>
      <c r="Z31" s="141"/>
      <c r="AA31" s="141"/>
      <c r="AB31" s="141"/>
    </row>
    <row r="32" spans="1:28" ht="17.25" customHeight="1" x14ac:dyDescent="0.25">
      <c r="A32" s="63">
        <f t="shared" si="2"/>
        <v>0</v>
      </c>
      <c r="B32" s="52"/>
      <c r="C32" s="93"/>
      <c r="D32" s="52"/>
      <c r="F32" s="45" t="s">
        <v>110</v>
      </c>
      <c r="G32" s="48">
        <v>9</v>
      </c>
      <c r="H32" s="49">
        <f t="shared" si="0"/>
        <v>0</v>
      </c>
      <c r="I32" s="50">
        <f t="shared" si="1"/>
        <v>0</v>
      </c>
      <c r="J32" s="154"/>
      <c r="K32" s="142" t="s">
        <v>91</v>
      </c>
      <c r="L32" s="143"/>
      <c r="M32" s="143"/>
      <c r="N32" s="144"/>
      <c r="O32" s="145"/>
      <c r="P32" s="145"/>
      <c r="Q32" s="142" t="s">
        <v>91</v>
      </c>
      <c r="R32" s="143"/>
      <c r="S32" s="143"/>
      <c r="T32" s="144"/>
      <c r="U32" s="145"/>
      <c r="V32" s="145"/>
      <c r="W32" s="142" t="s">
        <v>91</v>
      </c>
      <c r="X32" s="143"/>
      <c r="Y32" s="143"/>
      <c r="Z32" s="144"/>
      <c r="AA32" s="145"/>
      <c r="AB32" s="145"/>
    </row>
    <row r="33" spans="1:28" ht="17.25" customHeight="1" thickBot="1" x14ac:dyDescent="0.3">
      <c r="A33" s="63">
        <f t="shared" si="2"/>
        <v>0</v>
      </c>
      <c r="B33" s="52"/>
      <c r="C33" s="93"/>
      <c r="D33" s="52"/>
      <c r="F33" s="71" t="s">
        <v>127</v>
      </c>
      <c r="G33" s="72">
        <v>14</v>
      </c>
      <c r="H33" s="73">
        <f t="shared" si="0"/>
        <v>0</v>
      </c>
      <c r="I33" s="74">
        <f t="shared" si="1"/>
        <v>0</v>
      </c>
      <c r="J33" s="154"/>
      <c r="K33" s="142" t="s">
        <v>92</v>
      </c>
      <c r="L33" s="143"/>
      <c r="M33" s="143"/>
      <c r="N33" s="144"/>
      <c r="O33" s="145"/>
      <c r="P33" s="145"/>
      <c r="Q33" s="142" t="s">
        <v>92</v>
      </c>
      <c r="R33" s="143"/>
      <c r="S33" s="143"/>
      <c r="T33" s="144"/>
      <c r="U33" s="145"/>
      <c r="V33" s="145"/>
      <c r="W33" s="142" t="s">
        <v>92</v>
      </c>
      <c r="X33" s="143"/>
      <c r="Y33" s="143"/>
      <c r="Z33" s="144"/>
      <c r="AA33" s="145"/>
      <c r="AB33" s="145"/>
    </row>
    <row r="34" spans="1:28" ht="17.25" customHeight="1" x14ac:dyDescent="0.25">
      <c r="A34" s="63">
        <f t="shared" si="2"/>
        <v>0</v>
      </c>
      <c r="B34" s="52"/>
      <c r="C34" s="93"/>
      <c r="D34" s="52"/>
      <c r="F34" s="159"/>
      <c r="G34" s="164" t="s">
        <v>158</v>
      </c>
      <c r="H34" s="165"/>
      <c r="I34" s="79" t="str">
        <f>IF(I35&lt;200,"",IF(I35&lt;300,"ASSORTIMENT",IF(I35&lt;500,I35*0.05,IF(I35&gt;=500,I35*0.06))))</f>
        <v/>
      </c>
      <c r="K34" s="97"/>
      <c r="L34"/>
      <c r="M34" s="97"/>
      <c r="N34"/>
      <c r="O34" s="97"/>
      <c r="P34"/>
      <c r="Q34" s="97"/>
      <c r="R34"/>
      <c r="S34" s="97"/>
      <c r="T34"/>
      <c r="U34" s="97"/>
      <c r="V34"/>
      <c r="W34" s="97"/>
      <c r="X34"/>
      <c r="Y34" s="97"/>
      <c r="Z34"/>
      <c r="AA34" s="97"/>
      <c r="AB34"/>
    </row>
    <row r="35" spans="1:28" ht="17.25" customHeight="1" x14ac:dyDescent="0.25">
      <c r="A35" s="63">
        <f t="shared" si="2"/>
        <v>0</v>
      </c>
      <c r="B35" s="52"/>
      <c r="C35" s="93"/>
      <c r="D35" s="52"/>
      <c r="F35" s="160"/>
      <c r="G35" s="166" t="s">
        <v>13</v>
      </c>
      <c r="H35" s="167"/>
      <c r="I35" s="42">
        <f>SUM(I11:I33)</f>
        <v>0</v>
      </c>
      <c r="K35" s="97"/>
      <c r="L35"/>
      <c r="M35" s="97"/>
      <c r="N35"/>
      <c r="O35" s="97"/>
      <c r="P35"/>
      <c r="Q35" s="97"/>
      <c r="R35"/>
      <c r="S35" s="97"/>
      <c r="T35"/>
      <c r="U35" s="97"/>
      <c r="V35"/>
      <c r="W35" s="97"/>
      <c r="X35"/>
      <c r="Y35" s="97"/>
      <c r="Z35"/>
      <c r="AA35" s="97"/>
      <c r="AB35"/>
    </row>
    <row r="36" spans="1:28" ht="17.25" customHeight="1" x14ac:dyDescent="0.25">
      <c r="A36" s="63">
        <f t="shared" si="2"/>
        <v>0</v>
      </c>
      <c r="B36" s="52"/>
      <c r="C36" s="93"/>
      <c r="D36" s="52"/>
      <c r="F36" s="160"/>
      <c r="G36" s="168" t="s">
        <v>14</v>
      </c>
      <c r="H36" s="169"/>
      <c r="I36" s="13">
        <f>_xlfn.IFS(I35&lt;150,10,I35&gt;=150,0)</f>
        <v>10</v>
      </c>
      <c r="K36" s="97"/>
      <c r="L36"/>
      <c r="M36" s="97"/>
      <c r="N36"/>
      <c r="O36" s="97"/>
      <c r="P36"/>
      <c r="Q36" s="97"/>
      <c r="R36"/>
      <c r="S36" s="97"/>
      <c r="T36"/>
      <c r="U36" s="97"/>
      <c r="V36"/>
      <c r="W36" s="97"/>
      <c r="X36"/>
      <c r="Y36" s="97"/>
      <c r="Z36"/>
      <c r="AA36" s="97"/>
      <c r="AB36"/>
    </row>
    <row r="37" spans="1:28" ht="17.25" customHeight="1" thickBot="1" x14ac:dyDescent="0.3">
      <c r="A37" s="63">
        <f t="shared" si="2"/>
        <v>0</v>
      </c>
      <c r="B37" s="52"/>
      <c r="C37" s="93"/>
      <c r="D37" s="52"/>
      <c r="F37" s="161"/>
      <c r="G37" s="157" t="s">
        <v>15</v>
      </c>
      <c r="H37" s="158"/>
      <c r="I37" s="43">
        <f>I35+I36</f>
        <v>10</v>
      </c>
      <c r="K37" s="97"/>
      <c r="L37"/>
      <c r="M37" s="97"/>
      <c r="N37"/>
      <c r="O37" s="97"/>
      <c r="P37"/>
      <c r="Q37" s="97"/>
      <c r="R37"/>
      <c r="S37" s="97"/>
      <c r="T37"/>
      <c r="U37" s="97"/>
      <c r="V37"/>
      <c r="W37" s="97"/>
      <c r="X37"/>
      <c r="Y37" s="97"/>
      <c r="Z37"/>
      <c r="AA37" s="97"/>
      <c r="AB37"/>
    </row>
    <row r="38" spans="1:28" ht="17.25" customHeight="1" x14ac:dyDescent="0.25">
      <c r="A38" s="63">
        <f t="shared" si="2"/>
        <v>0</v>
      </c>
      <c r="B38" s="52"/>
      <c r="C38" s="93"/>
      <c r="D38" s="52"/>
      <c r="F38" s="86" t="s">
        <v>129</v>
      </c>
      <c r="G38" s="78">
        <v>13.6</v>
      </c>
      <c r="H38" s="40">
        <f t="shared" si="0"/>
        <v>0</v>
      </c>
      <c r="I38" s="41">
        <f t="shared" si="1"/>
        <v>0</v>
      </c>
      <c r="K38" s="97"/>
      <c r="L38"/>
      <c r="M38" s="97"/>
      <c r="N38"/>
      <c r="O38" s="97"/>
      <c r="P38"/>
      <c r="Q38" s="97"/>
      <c r="R38"/>
      <c r="S38" s="97"/>
      <c r="T38"/>
      <c r="U38" s="97"/>
      <c r="V38"/>
      <c r="W38" s="97"/>
      <c r="X38"/>
      <c r="Y38" s="97"/>
      <c r="Z38"/>
      <c r="AA38" s="97"/>
      <c r="AB38"/>
    </row>
    <row r="39" spans="1:28" ht="17.25" customHeight="1" x14ac:dyDescent="0.25">
      <c r="A39" s="63">
        <f t="shared" si="2"/>
        <v>0</v>
      </c>
      <c r="B39" s="52"/>
      <c r="C39" s="93"/>
      <c r="D39" s="52"/>
      <c r="F39" s="87" t="s">
        <v>130</v>
      </c>
      <c r="G39" s="75">
        <v>13.9</v>
      </c>
      <c r="H39" s="31">
        <f t="shared" si="0"/>
        <v>0</v>
      </c>
      <c r="I39" s="37">
        <f t="shared" si="1"/>
        <v>0</v>
      </c>
      <c r="K39" s="97"/>
      <c r="L39"/>
      <c r="M39" s="97"/>
      <c r="N39"/>
      <c r="O39" s="97"/>
      <c r="P39"/>
      <c r="Q39" s="97"/>
      <c r="R39"/>
      <c r="S39" s="97"/>
      <c r="T39"/>
      <c r="U39" s="97"/>
      <c r="V39"/>
      <c r="W39" s="97"/>
      <c r="X39"/>
      <c r="Y39" s="97"/>
      <c r="Z39"/>
      <c r="AA39" s="97"/>
      <c r="AB39"/>
    </row>
    <row r="40" spans="1:28" ht="17.25" customHeight="1" x14ac:dyDescent="0.25">
      <c r="A40" s="63">
        <f t="shared" si="2"/>
        <v>0</v>
      </c>
      <c r="B40" s="52"/>
      <c r="C40" s="93"/>
      <c r="D40" s="52"/>
      <c r="F40" s="87" t="s">
        <v>131</v>
      </c>
      <c r="G40" s="75">
        <v>14.9</v>
      </c>
      <c r="H40" s="31">
        <f t="shared" si="0"/>
        <v>0</v>
      </c>
      <c r="I40" s="37">
        <f t="shared" si="1"/>
        <v>0</v>
      </c>
      <c r="K40" s="97"/>
      <c r="L40"/>
      <c r="M40" s="97"/>
      <c r="N40"/>
      <c r="O40" s="97"/>
      <c r="P40"/>
      <c r="Q40" s="97"/>
      <c r="R40"/>
      <c r="S40" s="97"/>
      <c r="T40"/>
      <c r="U40" s="97"/>
      <c r="V40"/>
      <c r="W40" s="97"/>
      <c r="X40"/>
      <c r="Y40" s="97"/>
      <c r="Z40"/>
      <c r="AA40" s="97"/>
      <c r="AB40"/>
    </row>
    <row r="41" spans="1:28" ht="17.25" customHeight="1" x14ac:dyDescent="0.25">
      <c r="A41" s="63">
        <f t="shared" si="2"/>
        <v>0</v>
      </c>
      <c r="B41" s="52"/>
      <c r="C41" s="93"/>
      <c r="D41" s="52"/>
      <c r="F41" s="87" t="s">
        <v>132</v>
      </c>
      <c r="G41" s="75">
        <v>15.8</v>
      </c>
      <c r="H41" s="31">
        <f t="shared" si="0"/>
        <v>0</v>
      </c>
      <c r="I41" s="37">
        <f t="shared" si="1"/>
        <v>0</v>
      </c>
      <c r="K41" s="97"/>
      <c r="L41"/>
      <c r="M41" s="97"/>
      <c r="N41"/>
      <c r="O41" s="97"/>
      <c r="P41"/>
      <c r="Q41" s="97"/>
      <c r="R41"/>
      <c r="S41" s="97"/>
      <c r="T41"/>
      <c r="U41" s="97"/>
      <c r="V41"/>
      <c r="W41" s="97"/>
      <c r="X41"/>
      <c r="Y41" s="97"/>
      <c r="Z41"/>
      <c r="AA41" s="97"/>
      <c r="AB41"/>
    </row>
    <row r="42" spans="1:28" ht="17.25" customHeight="1" x14ac:dyDescent="0.25">
      <c r="A42" s="63">
        <f t="shared" si="2"/>
        <v>0</v>
      </c>
      <c r="B42" s="52"/>
      <c r="C42" s="93"/>
      <c r="D42" s="52"/>
      <c r="F42" s="87" t="s">
        <v>133</v>
      </c>
      <c r="G42" s="75">
        <v>19.7</v>
      </c>
      <c r="H42" s="31">
        <f t="shared" si="0"/>
        <v>0</v>
      </c>
      <c r="I42" s="37">
        <f t="shared" si="1"/>
        <v>0</v>
      </c>
      <c r="K42" s="97"/>
      <c r="L42"/>
      <c r="M42" s="97"/>
      <c r="N42"/>
      <c r="O42" s="97"/>
      <c r="P42"/>
      <c r="Q42" s="97"/>
      <c r="R42"/>
      <c r="S42" s="97"/>
      <c r="T42"/>
      <c r="U42" s="97"/>
      <c r="V42"/>
      <c r="W42" s="97"/>
      <c r="X42"/>
      <c r="Y42" s="97"/>
      <c r="Z42"/>
      <c r="AA42" s="97"/>
      <c r="AB42"/>
    </row>
    <row r="43" spans="1:28" ht="17.25" customHeight="1" x14ac:dyDescent="0.25">
      <c r="A43" s="63">
        <f t="shared" si="2"/>
        <v>0</v>
      </c>
      <c r="B43" s="52"/>
      <c r="C43" s="93"/>
      <c r="D43" s="52"/>
      <c r="F43" s="87" t="s">
        <v>134</v>
      </c>
      <c r="G43" s="75">
        <v>19.8</v>
      </c>
      <c r="H43" s="31">
        <f t="shared" si="0"/>
        <v>0</v>
      </c>
      <c r="I43" s="37">
        <f t="shared" si="1"/>
        <v>0</v>
      </c>
      <c r="K43" s="97"/>
      <c r="L43"/>
      <c r="M43" s="97"/>
      <c r="N43"/>
      <c r="O43" s="97"/>
      <c r="P43"/>
      <c r="Q43" s="97"/>
      <c r="R43"/>
      <c r="S43" s="97"/>
      <c r="T43"/>
      <c r="U43" s="97"/>
      <c r="V43"/>
      <c r="W43" s="97"/>
      <c r="X43"/>
      <c r="Y43" s="97"/>
      <c r="Z43"/>
      <c r="AA43" s="97"/>
      <c r="AB43"/>
    </row>
    <row r="44" spans="1:28" ht="17.25" customHeight="1" x14ac:dyDescent="0.25">
      <c r="A44" s="63">
        <f t="shared" si="2"/>
        <v>0</v>
      </c>
      <c r="B44" s="52"/>
      <c r="C44" s="93"/>
      <c r="D44" s="52"/>
      <c r="F44" s="87" t="s">
        <v>135</v>
      </c>
      <c r="G44" s="75">
        <v>20.8</v>
      </c>
      <c r="H44" s="31">
        <f t="shared" si="0"/>
        <v>0</v>
      </c>
      <c r="I44" s="37">
        <f t="shared" si="1"/>
        <v>0</v>
      </c>
      <c r="K44" s="97"/>
      <c r="L44"/>
      <c r="M44" s="97"/>
      <c r="N44"/>
      <c r="O44" s="97"/>
      <c r="P44"/>
      <c r="Q44" s="97"/>
      <c r="R44"/>
      <c r="S44" s="97"/>
      <c r="T44"/>
      <c r="U44" s="97"/>
      <c r="V44"/>
      <c r="W44" s="97"/>
      <c r="X44"/>
      <c r="Y44" s="97"/>
      <c r="Z44"/>
      <c r="AA44" s="97"/>
      <c r="AB44"/>
    </row>
    <row r="45" spans="1:28" ht="17.25" customHeight="1" thickBot="1" x14ac:dyDescent="0.3">
      <c r="A45" s="63">
        <f t="shared" si="2"/>
        <v>0</v>
      </c>
      <c r="B45" s="52"/>
      <c r="C45" s="93"/>
      <c r="D45" s="52"/>
      <c r="F45" s="87" t="s">
        <v>136</v>
      </c>
      <c r="G45" s="75">
        <v>21.3</v>
      </c>
      <c r="H45" s="31">
        <f t="shared" si="0"/>
        <v>0</v>
      </c>
      <c r="I45" s="37">
        <f t="shared" si="1"/>
        <v>0</v>
      </c>
      <c r="K45" s="97"/>
      <c r="L45"/>
      <c r="M45" s="97"/>
      <c r="N45"/>
      <c r="O45" s="97"/>
      <c r="P45"/>
      <c r="Q45" s="97"/>
      <c r="R45"/>
      <c r="S45" s="97"/>
      <c r="T45"/>
      <c r="U45" s="97"/>
      <c r="V45"/>
      <c r="W45" s="97"/>
      <c r="X45"/>
      <c r="Y45" s="97"/>
      <c r="Z45"/>
      <c r="AA45" s="97"/>
      <c r="AB45"/>
    </row>
    <row r="46" spans="1:28" ht="17.25" customHeight="1" x14ac:dyDescent="0.25">
      <c r="A46" s="63">
        <f t="shared" si="2"/>
        <v>0</v>
      </c>
      <c r="B46" s="52"/>
      <c r="C46" s="93"/>
      <c r="D46" s="52"/>
      <c r="F46" s="87" t="s">
        <v>137</v>
      </c>
      <c r="G46" s="75">
        <v>21.4</v>
      </c>
      <c r="H46" s="31">
        <f t="shared" si="0"/>
        <v>0</v>
      </c>
      <c r="I46" s="37">
        <f t="shared" si="1"/>
        <v>0</v>
      </c>
      <c r="J46" s="154" t="s">
        <v>154</v>
      </c>
      <c r="K46" s="122">
        <f>K1+3</f>
        <v>4</v>
      </c>
      <c r="L46" s="125"/>
      <c r="M46" s="125"/>
      <c r="N46" s="125"/>
      <c r="O46" s="125"/>
      <c r="P46" s="126"/>
      <c r="Q46" s="122">
        <f>Q1+3</f>
        <v>5</v>
      </c>
      <c r="R46" s="125"/>
      <c r="S46" s="125"/>
      <c r="T46" s="125"/>
      <c r="U46" s="125"/>
      <c r="V46" s="126"/>
      <c r="W46" s="122">
        <f>W1+3</f>
        <v>6</v>
      </c>
      <c r="X46" s="125"/>
      <c r="Y46" s="125"/>
      <c r="Z46" s="125"/>
      <c r="AA46" s="125"/>
      <c r="AB46" s="126"/>
    </row>
    <row r="47" spans="1:28" ht="17.25" customHeight="1" x14ac:dyDescent="0.3">
      <c r="A47" s="63">
        <f t="shared" si="2"/>
        <v>0</v>
      </c>
      <c r="B47" s="52"/>
      <c r="C47" s="93"/>
      <c r="D47" s="52"/>
      <c r="F47" s="87" t="s">
        <v>138</v>
      </c>
      <c r="G47" s="75">
        <v>21.8</v>
      </c>
      <c r="H47" s="31">
        <f t="shared" si="0"/>
        <v>0</v>
      </c>
      <c r="I47" s="37">
        <f t="shared" si="1"/>
        <v>0</v>
      </c>
      <c r="J47" s="154"/>
      <c r="K47" s="95" t="s">
        <v>46</v>
      </c>
      <c r="L47" s="127">
        <f>'A REMPLIR - PERSONNALISATION'!$G$8</f>
        <v>0</v>
      </c>
      <c r="M47" s="127"/>
      <c r="N47" s="127"/>
      <c r="O47" s="127"/>
      <c r="P47" s="128"/>
      <c r="Q47" s="95" t="s">
        <v>46</v>
      </c>
      <c r="R47" s="127">
        <f>'A REMPLIR - PERSONNALISATION'!$G$8</f>
        <v>0</v>
      </c>
      <c r="S47" s="127"/>
      <c r="T47" s="127"/>
      <c r="U47" s="127"/>
      <c r="V47" s="128"/>
      <c r="W47" s="95" t="s">
        <v>46</v>
      </c>
      <c r="X47" s="127">
        <f>'A REMPLIR - PERSONNALISATION'!$G$8</f>
        <v>0</v>
      </c>
      <c r="Y47" s="127"/>
      <c r="Z47" s="127"/>
      <c r="AA47" s="127"/>
      <c r="AB47" s="128"/>
    </row>
    <row r="48" spans="1:28" ht="17.25" customHeight="1" x14ac:dyDescent="0.25">
      <c r="A48" s="63">
        <f t="shared" si="2"/>
        <v>0</v>
      </c>
      <c r="B48" s="52"/>
      <c r="C48" s="93"/>
      <c r="D48" s="52"/>
      <c r="F48" s="87" t="s">
        <v>139</v>
      </c>
      <c r="G48" s="75">
        <v>22.3</v>
      </c>
      <c r="H48" s="31">
        <f t="shared" si="0"/>
        <v>0</v>
      </c>
      <c r="I48" s="37">
        <f t="shared" si="1"/>
        <v>0</v>
      </c>
      <c r="J48" s="154"/>
      <c r="K48" s="65" t="s">
        <v>47</v>
      </c>
      <c r="L48" s="115"/>
      <c r="M48" s="115"/>
      <c r="N48" s="56" t="s">
        <v>104</v>
      </c>
      <c r="O48" s="103"/>
      <c r="P48" s="57"/>
      <c r="Q48" s="65" t="s">
        <v>47</v>
      </c>
      <c r="R48" s="115"/>
      <c r="S48" s="115"/>
      <c r="T48" s="56" t="s">
        <v>104</v>
      </c>
      <c r="U48" s="103"/>
      <c r="V48" s="57"/>
      <c r="W48" s="65" t="s">
        <v>47</v>
      </c>
      <c r="X48" s="115"/>
      <c r="Y48" s="115"/>
      <c r="Z48" s="56" t="s">
        <v>104</v>
      </c>
      <c r="AA48" s="103"/>
      <c r="AB48" s="57"/>
    </row>
    <row r="49" spans="1:28" ht="17.25" customHeight="1" thickBot="1" x14ac:dyDescent="0.3">
      <c r="A49" s="63">
        <f t="shared" si="2"/>
        <v>0</v>
      </c>
      <c r="B49" s="52"/>
      <c r="C49" s="93"/>
      <c r="D49" s="52"/>
      <c r="F49" s="87" t="s">
        <v>140</v>
      </c>
      <c r="G49" s="75">
        <v>26.3</v>
      </c>
      <c r="H49" s="31">
        <f t="shared" si="0"/>
        <v>0</v>
      </c>
      <c r="I49" s="37">
        <f t="shared" si="1"/>
        <v>0</v>
      </c>
      <c r="J49" s="154"/>
      <c r="K49" s="66" t="s">
        <v>9</v>
      </c>
      <c r="L49" s="59"/>
      <c r="M49" s="90" t="s">
        <v>48</v>
      </c>
      <c r="N49" s="120"/>
      <c r="O49" s="120"/>
      <c r="P49" s="121"/>
      <c r="Q49" s="66" t="s">
        <v>9</v>
      </c>
      <c r="R49" s="59"/>
      <c r="S49" s="90" t="s">
        <v>48</v>
      </c>
      <c r="T49" s="120"/>
      <c r="U49" s="120"/>
      <c r="V49" s="121"/>
      <c r="W49" s="66" t="s">
        <v>9</v>
      </c>
      <c r="X49" s="59"/>
      <c r="Y49" s="90" t="s">
        <v>48</v>
      </c>
      <c r="Z49" s="120"/>
      <c r="AA49" s="120"/>
      <c r="AB49" s="121"/>
    </row>
    <row r="50" spans="1:28" ht="17.25" customHeight="1" x14ac:dyDescent="0.25">
      <c r="A50" s="63">
        <f t="shared" si="2"/>
        <v>0</v>
      </c>
      <c r="B50" s="52"/>
      <c r="C50" s="93"/>
      <c r="D50" s="52"/>
      <c r="F50" s="87" t="s">
        <v>141</v>
      </c>
      <c r="G50" s="75">
        <v>26.9</v>
      </c>
      <c r="H50" s="31">
        <f t="shared" si="0"/>
        <v>0</v>
      </c>
      <c r="I50" s="37">
        <f t="shared" si="1"/>
        <v>0</v>
      </c>
      <c r="J50" s="154"/>
      <c r="K50" s="134" t="s">
        <v>152</v>
      </c>
      <c r="L50" s="135"/>
      <c r="M50" s="135"/>
      <c r="N50" s="135"/>
      <c r="O50" s="135"/>
      <c r="P50" s="135"/>
      <c r="Q50" s="134" t="s">
        <v>152</v>
      </c>
      <c r="R50" s="135"/>
      <c r="S50" s="135"/>
      <c r="T50" s="135"/>
      <c r="U50" s="135"/>
      <c r="V50" s="135"/>
      <c r="W50" s="134" t="s">
        <v>152</v>
      </c>
      <c r="X50" s="135"/>
      <c r="Y50" s="135"/>
      <c r="Z50" s="135"/>
      <c r="AA50" s="135"/>
      <c r="AB50" s="135"/>
    </row>
    <row r="51" spans="1:28" ht="17.25" customHeight="1" x14ac:dyDescent="0.25">
      <c r="A51" s="63">
        <f t="shared" si="2"/>
        <v>0</v>
      </c>
      <c r="B51" s="52"/>
      <c r="C51" s="93"/>
      <c r="D51" s="52"/>
      <c r="F51" s="87" t="s">
        <v>142</v>
      </c>
      <c r="G51" s="75">
        <v>28.8</v>
      </c>
      <c r="H51" s="31">
        <f t="shared" si="0"/>
        <v>0</v>
      </c>
      <c r="I51" s="37">
        <f t="shared" si="1"/>
        <v>0</v>
      </c>
      <c r="J51" s="154"/>
      <c r="K51" s="136" t="s">
        <v>49</v>
      </c>
      <c r="L51" s="137"/>
      <c r="M51" s="137"/>
      <c r="N51" s="137"/>
      <c r="O51" s="137"/>
      <c r="P51" s="137"/>
      <c r="Q51" s="136" t="s">
        <v>49</v>
      </c>
      <c r="R51" s="137"/>
      <c r="S51" s="137"/>
      <c r="T51" s="137"/>
      <c r="U51" s="137"/>
      <c r="V51" s="137"/>
      <c r="W51" s="136" t="s">
        <v>49</v>
      </c>
      <c r="X51" s="137"/>
      <c r="Y51" s="137"/>
      <c r="Z51" s="137"/>
      <c r="AA51" s="137"/>
      <c r="AB51" s="137"/>
    </row>
    <row r="52" spans="1:28" ht="17.25" customHeight="1" x14ac:dyDescent="0.25">
      <c r="A52" s="63">
        <f t="shared" si="2"/>
        <v>0</v>
      </c>
      <c r="B52" s="52"/>
      <c r="C52" s="93"/>
      <c r="D52" s="52"/>
      <c r="F52" s="87" t="s">
        <v>143</v>
      </c>
      <c r="G52" s="75">
        <v>29.9</v>
      </c>
      <c r="H52" s="31">
        <f t="shared" si="0"/>
        <v>0</v>
      </c>
      <c r="I52" s="37">
        <f t="shared" si="1"/>
        <v>0</v>
      </c>
      <c r="J52" s="154"/>
      <c r="K52" s="22" t="s">
        <v>50</v>
      </c>
      <c r="L52" s="53"/>
      <c r="M52" s="23" t="s">
        <v>76</v>
      </c>
      <c r="N52" s="53"/>
      <c r="O52" s="23" t="s">
        <v>52</v>
      </c>
      <c r="P52" s="53"/>
      <c r="Q52" s="22" t="s">
        <v>50</v>
      </c>
      <c r="R52" s="53"/>
      <c r="S52" s="23" t="s">
        <v>76</v>
      </c>
      <c r="T52" s="53"/>
      <c r="U52" s="23" t="s">
        <v>52</v>
      </c>
      <c r="V52" s="53"/>
      <c r="W52" s="22" t="s">
        <v>50</v>
      </c>
      <c r="X52" s="53"/>
      <c r="Y52" s="23" t="s">
        <v>76</v>
      </c>
      <c r="Z52" s="53"/>
      <c r="AA52" s="23" t="s">
        <v>52</v>
      </c>
      <c r="AB52" s="53"/>
    </row>
    <row r="53" spans="1:28" ht="17.25" customHeight="1" x14ac:dyDescent="0.25">
      <c r="A53" s="63">
        <f t="shared" si="2"/>
        <v>0</v>
      </c>
      <c r="B53" s="52"/>
      <c r="C53" s="93"/>
      <c r="D53" s="52"/>
      <c r="F53" s="87" t="s">
        <v>144</v>
      </c>
      <c r="G53" s="75">
        <v>42.7</v>
      </c>
      <c r="H53" s="31">
        <f t="shared" si="0"/>
        <v>0</v>
      </c>
      <c r="I53" s="37">
        <f t="shared" si="1"/>
        <v>0</v>
      </c>
      <c r="J53" s="154"/>
      <c r="K53" s="22" t="s">
        <v>53</v>
      </c>
      <c r="L53" s="53"/>
      <c r="M53" s="23" t="s">
        <v>51</v>
      </c>
      <c r="N53" s="53"/>
      <c r="O53" s="23" t="s">
        <v>55</v>
      </c>
      <c r="P53" s="53"/>
      <c r="Q53" s="22" t="s">
        <v>53</v>
      </c>
      <c r="R53" s="53"/>
      <c r="S53" s="23" t="s">
        <v>51</v>
      </c>
      <c r="T53" s="53"/>
      <c r="U53" s="23" t="s">
        <v>55</v>
      </c>
      <c r="V53" s="53"/>
      <c r="W53" s="22" t="s">
        <v>53</v>
      </c>
      <c r="X53" s="53"/>
      <c r="Y53" s="23" t="s">
        <v>51</v>
      </c>
      <c r="Z53" s="53"/>
      <c r="AA53" s="23" t="s">
        <v>55</v>
      </c>
      <c r="AB53" s="53"/>
    </row>
    <row r="54" spans="1:28" x14ac:dyDescent="0.25">
      <c r="A54" s="63">
        <f t="shared" si="2"/>
        <v>0</v>
      </c>
      <c r="B54" s="52"/>
      <c r="C54" s="93"/>
      <c r="D54" s="52"/>
      <c r="F54" s="87" t="s">
        <v>145</v>
      </c>
      <c r="G54" s="75">
        <v>42</v>
      </c>
      <c r="H54" s="31">
        <f t="shared" si="0"/>
        <v>0</v>
      </c>
      <c r="I54" s="37">
        <f t="shared" si="1"/>
        <v>0</v>
      </c>
      <c r="J54" s="154"/>
      <c r="K54" s="22" t="s">
        <v>56</v>
      </c>
      <c r="L54" s="53"/>
      <c r="M54" s="23" t="s">
        <v>54</v>
      </c>
      <c r="N54" s="53"/>
      <c r="O54" s="23" t="s">
        <v>57</v>
      </c>
      <c r="P54" s="53"/>
      <c r="Q54" s="22" t="s">
        <v>56</v>
      </c>
      <c r="R54" s="53"/>
      <c r="S54" s="23" t="s">
        <v>54</v>
      </c>
      <c r="T54" s="53"/>
      <c r="U54" s="23" t="s">
        <v>57</v>
      </c>
      <c r="V54" s="53"/>
      <c r="W54" s="22" t="s">
        <v>56</v>
      </c>
      <c r="X54" s="53"/>
      <c r="Y54" s="23" t="s">
        <v>54</v>
      </c>
      <c r="Z54" s="53"/>
      <c r="AA54" s="23" t="s">
        <v>57</v>
      </c>
      <c r="AB54" s="53"/>
    </row>
    <row r="55" spans="1:28" x14ac:dyDescent="0.25">
      <c r="A55" s="63">
        <f t="shared" si="2"/>
        <v>0</v>
      </c>
      <c r="B55" s="52"/>
      <c r="C55" s="93"/>
      <c r="D55" s="52"/>
      <c r="F55" s="87" t="s">
        <v>146</v>
      </c>
      <c r="G55" s="75">
        <v>25</v>
      </c>
      <c r="H55" s="31">
        <f t="shared" si="0"/>
        <v>0</v>
      </c>
      <c r="I55" s="37">
        <f t="shared" si="1"/>
        <v>0</v>
      </c>
      <c r="J55" s="154"/>
      <c r="K55" s="21" t="s">
        <v>58</v>
      </c>
      <c r="L55" s="53"/>
      <c r="M55" s="23" t="s">
        <v>59</v>
      </c>
      <c r="N55" s="53"/>
      <c r="O55" s="23" t="s">
        <v>60</v>
      </c>
      <c r="P55" s="53"/>
      <c r="Q55" s="21" t="s">
        <v>58</v>
      </c>
      <c r="R55" s="53"/>
      <c r="S55" s="23" t="s">
        <v>59</v>
      </c>
      <c r="T55" s="53"/>
      <c r="U55" s="23" t="s">
        <v>60</v>
      </c>
      <c r="V55" s="53"/>
      <c r="W55" s="21" t="s">
        <v>58</v>
      </c>
      <c r="X55" s="53"/>
      <c r="Y55" s="23" t="s">
        <v>59</v>
      </c>
      <c r="Z55" s="53"/>
      <c r="AA55" s="23" t="s">
        <v>60</v>
      </c>
      <c r="AB55" s="53"/>
    </row>
    <row r="56" spans="1:28" x14ac:dyDescent="0.25">
      <c r="A56" s="63">
        <f t="shared" si="2"/>
        <v>0</v>
      </c>
      <c r="B56" s="52"/>
      <c r="C56" s="93"/>
      <c r="D56" s="52"/>
      <c r="F56" s="87" t="s">
        <v>147</v>
      </c>
      <c r="G56" s="75">
        <v>24</v>
      </c>
      <c r="H56" s="31">
        <f t="shared" si="0"/>
        <v>0</v>
      </c>
      <c r="I56" s="37">
        <f t="shared" si="1"/>
        <v>0</v>
      </c>
      <c r="J56" s="154"/>
      <c r="K56" s="21" t="s">
        <v>61</v>
      </c>
      <c r="L56" s="53"/>
      <c r="M56" s="22" t="s">
        <v>62</v>
      </c>
      <c r="N56" s="53"/>
      <c r="O56" s="23" t="s">
        <v>63</v>
      </c>
      <c r="P56" s="53"/>
      <c r="Q56" s="21" t="s">
        <v>61</v>
      </c>
      <c r="R56" s="53"/>
      <c r="S56" s="22" t="s">
        <v>62</v>
      </c>
      <c r="T56" s="53"/>
      <c r="U56" s="23" t="s">
        <v>63</v>
      </c>
      <c r="V56" s="53"/>
      <c r="W56" s="21" t="s">
        <v>61</v>
      </c>
      <c r="X56" s="53"/>
      <c r="Y56" s="22" t="s">
        <v>62</v>
      </c>
      <c r="Z56" s="53"/>
      <c r="AA56" s="23" t="s">
        <v>63</v>
      </c>
      <c r="AB56" s="53"/>
    </row>
    <row r="57" spans="1:28" x14ac:dyDescent="0.25">
      <c r="A57" s="63">
        <f t="shared" si="2"/>
        <v>0</v>
      </c>
      <c r="B57" s="52"/>
      <c r="C57" s="93"/>
      <c r="D57" s="52"/>
      <c r="F57" s="87" t="s">
        <v>148</v>
      </c>
      <c r="G57" s="75">
        <v>24</v>
      </c>
      <c r="H57" s="31">
        <f t="shared" si="0"/>
        <v>0</v>
      </c>
      <c r="I57" s="37">
        <f t="shared" si="1"/>
        <v>0</v>
      </c>
      <c r="J57" s="154"/>
      <c r="K57" s="21" t="s">
        <v>64</v>
      </c>
      <c r="L57" s="54"/>
      <c r="M57" s="22" t="s">
        <v>65</v>
      </c>
      <c r="N57" s="54"/>
      <c r="O57" s="22" t="s">
        <v>66</v>
      </c>
      <c r="P57" s="54"/>
      <c r="Q57" s="21" t="s">
        <v>64</v>
      </c>
      <c r="R57" s="54"/>
      <c r="S57" s="22" t="s">
        <v>65</v>
      </c>
      <c r="T57" s="54"/>
      <c r="U57" s="22" t="s">
        <v>66</v>
      </c>
      <c r="V57" s="54"/>
      <c r="W57" s="21" t="s">
        <v>64</v>
      </c>
      <c r="X57" s="54"/>
      <c r="Y57" s="22" t="s">
        <v>65</v>
      </c>
      <c r="Z57" s="54"/>
      <c r="AA57" s="22" t="s">
        <v>66</v>
      </c>
      <c r="AB57" s="54"/>
    </row>
    <row r="58" spans="1:28" x14ac:dyDescent="0.25">
      <c r="A58" s="63">
        <f t="shared" si="2"/>
        <v>0</v>
      </c>
      <c r="B58" s="52"/>
      <c r="C58" s="93"/>
      <c r="D58" s="52"/>
      <c r="F58" s="87" t="s">
        <v>149</v>
      </c>
      <c r="G58" s="75">
        <v>19</v>
      </c>
      <c r="H58" s="31">
        <f t="shared" si="0"/>
        <v>0</v>
      </c>
      <c r="I58" s="37">
        <f t="shared" si="1"/>
        <v>0</v>
      </c>
      <c r="J58" s="154"/>
      <c r="K58" s="21" t="s">
        <v>67</v>
      </c>
      <c r="L58" s="54"/>
      <c r="M58" s="22" t="s">
        <v>68</v>
      </c>
      <c r="N58" s="54"/>
      <c r="O58" s="22" t="s">
        <v>69</v>
      </c>
      <c r="P58" s="54"/>
      <c r="Q58" s="21" t="s">
        <v>67</v>
      </c>
      <c r="R58" s="54"/>
      <c r="S58" s="22" t="s">
        <v>68</v>
      </c>
      <c r="T58" s="54"/>
      <c r="U58" s="22" t="s">
        <v>69</v>
      </c>
      <c r="V58" s="54"/>
      <c r="W58" s="21" t="s">
        <v>67</v>
      </c>
      <c r="X58" s="54"/>
      <c r="Y58" s="22" t="s">
        <v>68</v>
      </c>
      <c r="Z58" s="54"/>
      <c r="AA58" s="22" t="s">
        <v>69</v>
      </c>
      <c r="AB58" s="54"/>
    </row>
    <row r="59" spans="1:28" x14ac:dyDescent="0.25">
      <c r="A59" s="63">
        <f t="shared" si="2"/>
        <v>0</v>
      </c>
      <c r="B59" s="52"/>
      <c r="C59" s="93"/>
      <c r="D59" s="52"/>
      <c r="F59" s="87" t="s">
        <v>150</v>
      </c>
      <c r="G59" s="76">
        <v>9</v>
      </c>
      <c r="H59" s="31">
        <f t="shared" si="0"/>
        <v>0</v>
      </c>
      <c r="I59" s="37">
        <f t="shared" si="1"/>
        <v>0</v>
      </c>
      <c r="J59" s="154"/>
      <c r="K59" s="21" t="s">
        <v>70</v>
      </c>
      <c r="L59" s="54"/>
      <c r="M59" s="22" t="s">
        <v>71</v>
      </c>
      <c r="N59" s="54"/>
      <c r="O59" s="22" t="s">
        <v>72</v>
      </c>
      <c r="P59" s="54"/>
      <c r="Q59" s="21" t="s">
        <v>70</v>
      </c>
      <c r="R59" s="54"/>
      <c r="S59" s="22" t="s">
        <v>71</v>
      </c>
      <c r="T59" s="54"/>
      <c r="U59" s="22" t="s">
        <v>72</v>
      </c>
      <c r="V59" s="54"/>
      <c r="W59" s="21" t="s">
        <v>70</v>
      </c>
      <c r="X59" s="54"/>
      <c r="Y59" s="22" t="s">
        <v>71</v>
      </c>
      <c r="Z59" s="54"/>
      <c r="AA59" s="22" t="s">
        <v>72</v>
      </c>
      <c r="AB59" s="54"/>
    </row>
    <row r="60" spans="1:28" ht="16.5" thickBot="1" x14ac:dyDescent="0.3">
      <c r="A60" s="63">
        <f t="shared" si="2"/>
        <v>0</v>
      </c>
      <c r="B60" s="52"/>
      <c r="C60" s="93"/>
      <c r="D60" s="52"/>
      <c r="F60" s="88" t="s">
        <v>151</v>
      </c>
      <c r="G60" s="77">
        <v>14</v>
      </c>
      <c r="H60" s="69">
        <f t="shared" si="0"/>
        <v>0</v>
      </c>
      <c r="I60" s="70">
        <f t="shared" si="1"/>
        <v>0</v>
      </c>
      <c r="J60" s="154"/>
      <c r="K60" s="21" t="s">
        <v>93</v>
      </c>
      <c r="L60" s="54"/>
      <c r="M60" s="22" t="s">
        <v>74</v>
      </c>
      <c r="N60" s="54"/>
      <c r="O60" s="22" t="s">
        <v>75</v>
      </c>
      <c r="P60" s="54"/>
      <c r="Q60" s="21" t="s">
        <v>93</v>
      </c>
      <c r="R60" s="54"/>
      <c r="S60" s="22" t="s">
        <v>74</v>
      </c>
      <c r="T60" s="54"/>
      <c r="U60" s="22" t="s">
        <v>75</v>
      </c>
      <c r="V60" s="54"/>
      <c r="W60" s="21" t="s">
        <v>93</v>
      </c>
      <c r="X60" s="54"/>
      <c r="Y60" s="22" t="s">
        <v>74</v>
      </c>
      <c r="Z60" s="54"/>
      <c r="AA60" s="22" t="s">
        <v>75</v>
      </c>
      <c r="AB60" s="54"/>
    </row>
    <row r="61" spans="1:28" ht="16.5" thickBot="1" x14ac:dyDescent="0.3">
      <c r="A61" s="63">
        <f t="shared" si="2"/>
        <v>0</v>
      </c>
      <c r="B61" s="52"/>
      <c r="C61" s="93"/>
      <c r="D61" s="52"/>
      <c r="F61" s="5"/>
      <c r="G61" s="157" t="s">
        <v>155</v>
      </c>
      <c r="H61" s="158"/>
      <c r="I61" s="43">
        <f>SUM(I38:I60)</f>
        <v>0</v>
      </c>
      <c r="J61" s="154"/>
      <c r="K61" s="21" t="s">
        <v>73</v>
      </c>
      <c r="L61" s="54"/>
      <c r="M61" s="22" t="s">
        <v>77</v>
      </c>
      <c r="N61" s="54"/>
      <c r="O61" s="22" t="s">
        <v>78</v>
      </c>
      <c r="P61" s="54"/>
      <c r="Q61" s="21" t="s">
        <v>73</v>
      </c>
      <c r="R61" s="54"/>
      <c r="S61" s="22" t="s">
        <v>77</v>
      </c>
      <c r="T61" s="54"/>
      <c r="U61" s="22" t="s">
        <v>78</v>
      </c>
      <c r="V61" s="54"/>
      <c r="W61" s="21" t="s">
        <v>73</v>
      </c>
      <c r="X61" s="54"/>
      <c r="Y61" s="22" t="s">
        <v>77</v>
      </c>
      <c r="Z61" s="54"/>
      <c r="AA61" s="22" t="s">
        <v>78</v>
      </c>
      <c r="AB61" s="54"/>
    </row>
    <row r="62" spans="1:28" ht="16.5" thickBot="1" x14ac:dyDescent="0.3">
      <c r="A62" s="63">
        <f t="shared" si="2"/>
        <v>0</v>
      </c>
      <c r="B62" s="52"/>
      <c r="C62" s="93"/>
      <c r="D62" s="52"/>
      <c r="F62" s="162" t="s">
        <v>5</v>
      </c>
      <c r="G62" s="163"/>
      <c r="H62" s="3"/>
      <c r="I62" s="4"/>
      <c r="J62" s="154"/>
      <c r="K62" s="96"/>
      <c r="L62" s="19"/>
      <c r="M62" s="99"/>
      <c r="N62" s="19"/>
      <c r="O62" s="22" t="s">
        <v>79</v>
      </c>
      <c r="P62" s="60"/>
      <c r="Q62" s="96"/>
      <c r="R62" s="19"/>
      <c r="S62" s="99"/>
      <c r="T62" s="19"/>
      <c r="U62" s="22" t="s">
        <v>79</v>
      </c>
      <c r="V62" s="60"/>
      <c r="W62" s="96"/>
      <c r="X62" s="19"/>
      <c r="Y62" s="99"/>
      <c r="Z62" s="19"/>
      <c r="AA62" s="22" t="s">
        <v>79</v>
      </c>
      <c r="AB62" s="60"/>
    </row>
    <row r="63" spans="1:28" x14ac:dyDescent="0.25">
      <c r="A63" s="63">
        <f t="shared" si="2"/>
        <v>0</v>
      </c>
      <c r="B63" s="52"/>
      <c r="C63" s="93"/>
      <c r="D63" s="52"/>
      <c r="F63" s="155" t="s">
        <v>159</v>
      </c>
      <c r="G63" s="156"/>
      <c r="H63" s="3"/>
      <c r="I63" s="4"/>
      <c r="J63" s="154"/>
      <c r="K63" s="129" t="s">
        <v>80</v>
      </c>
      <c r="L63" s="130"/>
      <c r="M63" s="130"/>
      <c r="N63" s="130"/>
      <c r="O63" s="130"/>
      <c r="P63" s="131"/>
      <c r="Q63" s="129" t="s">
        <v>80</v>
      </c>
      <c r="R63" s="130"/>
      <c r="S63" s="130"/>
      <c r="T63" s="130"/>
      <c r="U63" s="130"/>
      <c r="V63" s="131"/>
      <c r="W63" s="129" t="s">
        <v>80</v>
      </c>
      <c r="X63" s="130"/>
      <c r="Y63" s="130"/>
      <c r="Z63" s="130"/>
      <c r="AA63" s="130"/>
      <c r="AB63" s="131"/>
    </row>
    <row r="64" spans="1:28" x14ac:dyDescent="0.25">
      <c r="A64" s="63">
        <f t="shared" si="2"/>
        <v>0</v>
      </c>
      <c r="B64" s="52"/>
      <c r="C64" s="93"/>
      <c r="D64" s="52"/>
      <c r="F64" s="155" t="s">
        <v>160</v>
      </c>
      <c r="G64" s="156"/>
      <c r="H64" s="3"/>
      <c r="I64" s="4"/>
      <c r="J64" s="154"/>
      <c r="K64" s="21" t="s">
        <v>53</v>
      </c>
      <c r="L64" s="54"/>
      <c r="M64" s="21" t="s">
        <v>67</v>
      </c>
      <c r="N64" s="54"/>
      <c r="O64" s="22" t="s">
        <v>74</v>
      </c>
      <c r="P64" s="54"/>
      <c r="Q64" s="21" t="s">
        <v>53</v>
      </c>
      <c r="R64" s="54"/>
      <c r="S64" s="21" t="s">
        <v>67</v>
      </c>
      <c r="T64" s="54"/>
      <c r="U64" s="22" t="s">
        <v>74</v>
      </c>
      <c r="V64" s="54"/>
      <c r="W64" s="21" t="s">
        <v>53</v>
      </c>
      <c r="X64" s="54"/>
      <c r="Y64" s="21" t="s">
        <v>67</v>
      </c>
      <c r="Z64" s="54"/>
      <c r="AA64" s="22" t="s">
        <v>74</v>
      </c>
      <c r="AB64" s="54"/>
    </row>
    <row r="65" spans="1:28" x14ac:dyDescent="0.25">
      <c r="A65" s="63">
        <f t="shared" si="2"/>
        <v>0</v>
      </c>
      <c r="B65" s="52"/>
      <c r="C65" s="93"/>
      <c r="D65" s="52"/>
      <c r="F65" s="155" t="s">
        <v>164</v>
      </c>
      <c r="G65" s="156"/>
      <c r="H65" s="3"/>
      <c r="I65" s="4"/>
      <c r="J65" s="154"/>
      <c r="K65" s="21" t="s">
        <v>81</v>
      </c>
      <c r="L65" s="54"/>
      <c r="M65" s="22" t="s">
        <v>59</v>
      </c>
      <c r="N65" s="54"/>
      <c r="O65" s="22" t="s">
        <v>77</v>
      </c>
      <c r="P65" s="54"/>
      <c r="Q65" s="21" t="s">
        <v>81</v>
      </c>
      <c r="R65" s="54"/>
      <c r="S65" s="22" t="s">
        <v>59</v>
      </c>
      <c r="T65" s="54"/>
      <c r="U65" s="22" t="s">
        <v>77</v>
      </c>
      <c r="V65" s="54"/>
      <c r="W65" s="21" t="s">
        <v>81</v>
      </c>
      <c r="X65" s="54"/>
      <c r="Y65" s="22" t="s">
        <v>59</v>
      </c>
      <c r="Z65" s="54"/>
      <c r="AA65" s="22" t="s">
        <v>77</v>
      </c>
      <c r="AB65" s="54"/>
    </row>
    <row r="66" spans="1:28" x14ac:dyDescent="0.25">
      <c r="A66" s="63">
        <f t="shared" si="2"/>
        <v>0</v>
      </c>
      <c r="B66" s="52"/>
      <c r="C66" s="93"/>
      <c r="D66" s="52"/>
      <c r="F66" s="155" t="s">
        <v>161</v>
      </c>
      <c r="G66" s="156"/>
      <c r="H66" s="3"/>
      <c r="I66" s="4"/>
      <c r="J66" s="154"/>
      <c r="K66" s="21" t="s">
        <v>82</v>
      </c>
      <c r="L66" s="54"/>
      <c r="M66" s="22" t="s">
        <v>83</v>
      </c>
      <c r="N66" s="54"/>
      <c r="O66" s="22" t="s">
        <v>52</v>
      </c>
      <c r="P66" s="54"/>
      <c r="Q66" s="21" t="s">
        <v>82</v>
      </c>
      <c r="R66" s="54"/>
      <c r="S66" s="22" t="s">
        <v>83</v>
      </c>
      <c r="T66" s="54"/>
      <c r="U66" s="22" t="s">
        <v>52</v>
      </c>
      <c r="V66" s="54"/>
      <c r="W66" s="21" t="s">
        <v>82</v>
      </c>
      <c r="X66" s="54"/>
      <c r="Y66" s="22" t="s">
        <v>83</v>
      </c>
      <c r="Z66" s="54"/>
      <c r="AA66" s="22" t="s">
        <v>52</v>
      </c>
      <c r="AB66" s="54"/>
    </row>
    <row r="67" spans="1:28" x14ac:dyDescent="0.25">
      <c r="A67" s="63">
        <f t="shared" si="2"/>
        <v>0</v>
      </c>
      <c r="B67" s="52"/>
      <c r="C67" s="93"/>
      <c r="D67" s="52"/>
      <c r="F67" s="155" t="s">
        <v>162</v>
      </c>
      <c r="G67" s="156"/>
      <c r="H67" s="3"/>
      <c r="I67" s="4"/>
      <c r="J67" s="154"/>
      <c r="K67" s="21" t="s">
        <v>64</v>
      </c>
      <c r="L67" s="54"/>
      <c r="M67" s="100" t="s">
        <v>94</v>
      </c>
      <c r="N67" s="54"/>
      <c r="O67" s="22" t="s">
        <v>55</v>
      </c>
      <c r="P67" s="54"/>
      <c r="Q67" s="21" t="s">
        <v>64</v>
      </c>
      <c r="R67" s="54"/>
      <c r="S67" s="100" t="s">
        <v>94</v>
      </c>
      <c r="T67" s="54"/>
      <c r="U67" s="22" t="s">
        <v>55</v>
      </c>
      <c r="V67" s="54"/>
      <c r="W67" s="21" t="s">
        <v>64</v>
      </c>
      <c r="X67" s="54"/>
      <c r="Y67" s="100" t="s">
        <v>94</v>
      </c>
      <c r="Z67" s="54"/>
      <c r="AA67" s="22" t="s">
        <v>55</v>
      </c>
      <c r="AB67" s="54"/>
    </row>
    <row r="68" spans="1:28" x14ac:dyDescent="0.25">
      <c r="A68" s="63">
        <f t="shared" si="2"/>
        <v>0</v>
      </c>
      <c r="B68" s="52"/>
      <c r="C68" s="93"/>
      <c r="D68" s="52"/>
      <c r="F68" s="155" t="s">
        <v>163</v>
      </c>
      <c r="G68" s="156"/>
      <c r="H68" s="3"/>
      <c r="I68" s="4"/>
      <c r="J68" s="154"/>
      <c r="K68" s="21" t="s">
        <v>95</v>
      </c>
      <c r="L68" s="54"/>
      <c r="M68" s="22" t="s">
        <v>69</v>
      </c>
      <c r="N68" s="54"/>
      <c r="O68" s="22" t="s">
        <v>78</v>
      </c>
      <c r="P68" s="60"/>
      <c r="Q68" s="21" t="s">
        <v>95</v>
      </c>
      <c r="R68" s="54"/>
      <c r="S68" s="22" t="s">
        <v>69</v>
      </c>
      <c r="T68" s="54"/>
      <c r="U68" s="22" t="s">
        <v>78</v>
      </c>
      <c r="V68" s="60"/>
      <c r="W68" s="21" t="s">
        <v>95</v>
      </c>
      <c r="X68" s="54"/>
      <c r="Y68" s="22" t="s">
        <v>69</v>
      </c>
      <c r="Z68" s="54"/>
      <c r="AA68" s="22" t="s">
        <v>78</v>
      </c>
      <c r="AB68" s="60"/>
    </row>
    <row r="69" spans="1:28" ht="16.5" thickBot="1" x14ac:dyDescent="0.3">
      <c r="A69" s="63">
        <f t="shared" si="2"/>
        <v>0</v>
      </c>
      <c r="B69" s="52"/>
      <c r="C69" s="93"/>
      <c r="D69" s="52"/>
      <c r="F69" s="84"/>
      <c r="G69" s="85"/>
      <c r="H69" s="3"/>
      <c r="I69" s="4"/>
      <c r="J69" s="154"/>
      <c r="K69" s="129" t="s">
        <v>84</v>
      </c>
      <c r="L69" s="130"/>
      <c r="M69" s="130"/>
      <c r="N69" s="130"/>
      <c r="O69" s="130"/>
      <c r="P69" s="131"/>
      <c r="Q69" s="129" t="s">
        <v>84</v>
      </c>
      <c r="R69" s="130"/>
      <c r="S69" s="130"/>
      <c r="T69" s="130"/>
      <c r="U69" s="130"/>
      <c r="V69" s="131"/>
      <c r="W69" s="129" t="s">
        <v>84</v>
      </c>
      <c r="X69" s="130"/>
      <c r="Y69" s="130"/>
      <c r="Z69" s="130"/>
      <c r="AA69" s="130"/>
      <c r="AB69" s="131"/>
    </row>
    <row r="70" spans="1:28" x14ac:dyDescent="0.25">
      <c r="A70" s="63">
        <f t="shared" si="2"/>
        <v>0</v>
      </c>
      <c r="B70" s="52"/>
      <c r="C70" s="93"/>
      <c r="D70" s="52"/>
      <c r="F70" s="5"/>
      <c r="G70" s="6"/>
      <c r="H70" s="3"/>
      <c r="I70" s="4"/>
      <c r="J70" s="154"/>
      <c r="K70" s="21" t="s">
        <v>67</v>
      </c>
      <c r="L70" s="54"/>
      <c r="M70" s="22" t="s">
        <v>86</v>
      </c>
      <c r="N70" s="54"/>
      <c r="O70" s="22" t="s">
        <v>101</v>
      </c>
      <c r="P70" s="54"/>
      <c r="Q70" s="21" t="s">
        <v>67</v>
      </c>
      <c r="R70" s="54"/>
      <c r="S70" s="22" t="s">
        <v>86</v>
      </c>
      <c r="T70" s="54"/>
      <c r="U70" s="22" t="s">
        <v>101</v>
      </c>
      <c r="V70" s="54"/>
      <c r="W70" s="21" t="s">
        <v>67</v>
      </c>
      <c r="X70" s="54"/>
      <c r="Y70" s="22" t="s">
        <v>86</v>
      </c>
      <c r="Z70" s="54"/>
      <c r="AA70" s="22" t="s">
        <v>101</v>
      </c>
      <c r="AB70" s="54"/>
    </row>
    <row r="71" spans="1:28" x14ac:dyDescent="0.25">
      <c r="A71" s="63">
        <f t="shared" si="2"/>
        <v>0</v>
      </c>
      <c r="B71" s="52"/>
      <c r="C71" s="93"/>
      <c r="D71" s="52"/>
      <c r="F71" s="5"/>
      <c r="G71" s="6"/>
      <c r="H71" s="3"/>
      <c r="I71" s="4"/>
      <c r="J71" s="154"/>
      <c r="K71" s="21" t="s">
        <v>85</v>
      </c>
      <c r="L71" s="54"/>
      <c r="M71" s="22" t="s">
        <v>88</v>
      </c>
      <c r="N71" s="54"/>
      <c r="O71" s="104" t="s">
        <v>102</v>
      </c>
      <c r="P71" s="54"/>
      <c r="Q71" s="21" t="s">
        <v>85</v>
      </c>
      <c r="R71" s="54"/>
      <c r="S71" s="22" t="s">
        <v>88</v>
      </c>
      <c r="T71" s="54"/>
      <c r="U71" s="104" t="s">
        <v>102</v>
      </c>
      <c r="V71" s="54"/>
      <c r="W71" s="21" t="s">
        <v>85</v>
      </c>
      <c r="X71" s="54"/>
      <c r="Y71" s="22" t="s">
        <v>88</v>
      </c>
      <c r="Z71" s="54"/>
      <c r="AA71" s="104" t="s">
        <v>102</v>
      </c>
      <c r="AB71" s="54"/>
    </row>
    <row r="72" spans="1:28" ht="16.5" customHeight="1" x14ac:dyDescent="0.25">
      <c r="A72" s="63">
        <f t="shared" si="2"/>
        <v>0</v>
      </c>
      <c r="B72" s="52"/>
      <c r="C72" s="93"/>
      <c r="D72" s="52"/>
      <c r="F72" s="80"/>
      <c r="G72" s="6"/>
      <c r="H72" s="3"/>
      <c r="I72" s="4"/>
      <c r="J72" s="154"/>
      <c r="K72" s="22" t="s">
        <v>96</v>
      </c>
      <c r="L72" s="54"/>
      <c r="M72" s="101" t="s">
        <v>87</v>
      </c>
      <c r="N72" s="54"/>
      <c r="O72" s="22" t="s">
        <v>103</v>
      </c>
      <c r="P72" s="54"/>
      <c r="Q72" s="22" t="s">
        <v>96</v>
      </c>
      <c r="R72" s="54"/>
      <c r="S72" s="101" t="s">
        <v>87</v>
      </c>
      <c r="T72" s="54"/>
      <c r="U72" s="22" t="s">
        <v>103</v>
      </c>
      <c r="V72" s="54"/>
      <c r="W72" s="22" t="s">
        <v>96</v>
      </c>
      <c r="X72" s="54"/>
      <c r="Y72" s="101" t="s">
        <v>87</v>
      </c>
      <c r="Z72" s="54"/>
      <c r="AA72" s="22" t="s">
        <v>103</v>
      </c>
      <c r="AB72" s="54"/>
    </row>
    <row r="73" spans="1:28" ht="16.5" customHeight="1" x14ac:dyDescent="0.25">
      <c r="A73" s="63">
        <f t="shared" si="2"/>
        <v>0</v>
      </c>
      <c r="B73" s="52"/>
      <c r="C73" s="93"/>
      <c r="D73" s="52"/>
      <c r="F73" s="170"/>
      <c r="G73" s="170"/>
      <c r="H73" s="3"/>
      <c r="I73" s="4"/>
      <c r="J73" s="154"/>
      <c r="K73" s="22" t="s">
        <v>98</v>
      </c>
      <c r="L73" s="54"/>
      <c r="M73" s="102" t="s">
        <v>99</v>
      </c>
      <c r="N73" s="54"/>
      <c r="O73" s="22" t="s">
        <v>79</v>
      </c>
      <c r="P73" s="54"/>
      <c r="Q73" s="22" t="s">
        <v>98</v>
      </c>
      <c r="R73" s="54"/>
      <c r="S73" s="102" t="s">
        <v>99</v>
      </c>
      <c r="T73" s="54"/>
      <c r="U73" s="22" t="s">
        <v>79</v>
      </c>
      <c r="V73" s="54"/>
      <c r="W73" s="22" t="s">
        <v>98</v>
      </c>
      <c r="X73" s="54"/>
      <c r="Y73" s="102" t="s">
        <v>99</v>
      </c>
      <c r="Z73" s="54"/>
      <c r="AA73" s="22" t="s">
        <v>79</v>
      </c>
      <c r="AB73" s="54"/>
    </row>
    <row r="74" spans="1:28" ht="16.5" customHeight="1" x14ac:dyDescent="0.25">
      <c r="A74" s="63">
        <f t="shared" si="2"/>
        <v>0</v>
      </c>
      <c r="B74" s="52"/>
      <c r="C74" s="93"/>
      <c r="D74" s="52"/>
      <c r="F74" s="170"/>
      <c r="G74" s="170"/>
      <c r="H74" s="3"/>
      <c r="I74" s="4"/>
      <c r="J74" s="154"/>
      <c r="K74" s="22" t="s">
        <v>97</v>
      </c>
      <c r="L74" s="54"/>
      <c r="M74" s="22" t="s">
        <v>100</v>
      </c>
      <c r="N74" s="54"/>
      <c r="O74" s="22"/>
      <c r="P74" s="54"/>
      <c r="Q74" s="22" t="s">
        <v>97</v>
      </c>
      <c r="R74" s="54"/>
      <c r="S74" s="22" t="s">
        <v>100</v>
      </c>
      <c r="T74" s="54"/>
      <c r="U74" s="22"/>
      <c r="V74" s="54"/>
      <c r="W74" s="22" t="s">
        <v>97</v>
      </c>
      <c r="X74" s="54"/>
      <c r="Y74" s="22" t="s">
        <v>100</v>
      </c>
      <c r="Z74" s="54"/>
      <c r="AA74" s="22"/>
      <c r="AB74" s="54"/>
    </row>
    <row r="75" spans="1:28" ht="16.5" customHeight="1" x14ac:dyDescent="0.25">
      <c r="A75" s="63">
        <f t="shared" si="2"/>
        <v>0</v>
      </c>
      <c r="B75" s="52"/>
      <c r="C75" s="93"/>
      <c r="D75" s="52"/>
      <c r="F75" s="170"/>
      <c r="G75" s="170"/>
      <c r="H75" s="3"/>
      <c r="I75" s="4"/>
      <c r="J75" s="154"/>
      <c r="K75" s="146" t="s">
        <v>89</v>
      </c>
      <c r="L75" s="147"/>
      <c r="M75" s="147"/>
      <c r="N75" s="147"/>
      <c r="O75" s="138">
        <f>L52+L53+L54+L55+L56+L57+L58+L59+L60+L61+N52+N53+N54+N55+N56+N57+N58+N59+N60+N61+P52+P53+P54+P55+P56+P57+P58+P59+P60+P61+P62+L64+L65+L66+L67+L68+N64+N65+N66+N67+N68+P64+P65+P66+P67+P68+L70+L71+L72+L73+L74+N70+N71+N72+N73+N74+P70+P71+P72+P73+P74</f>
        <v>0</v>
      </c>
      <c r="P75" s="139"/>
      <c r="Q75" s="146" t="s">
        <v>89</v>
      </c>
      <c r="R75" s="147"/>
      <c r="S75" s="147"/>
      <c r="T75" s="147"/>
      <c r="U75" s="138">
        <f>R52+R53+R54+R55+R56+R57+R58+R59+R60+R61+T52+T53+T54+T55+T56+T57+T58+T59+T60+T61+V52+V53+V54+V55+V56+V57+V58+V59+V60+V61+V62+R64+R65+R66+R67+R68+T64+T65+T66+T67+T68+V64+V65+V66+V67+V68+R70+R71+R72+R73+R74+T70+T71+T72+T73+T74+V70+V71+V72+V73+V74</f>
        <v>0</v>
      </c>
      <c r="V75" s="139"/>
      <c r="W75" s="146" t="s">
        <v>89</v>
      </c>
      <c r="X75" s="147"/>
      <c r="Y75" s="147"/>
      <c r="Z75" s="147"/>
      <c r="AA75" s="138">
        <f>X52+X53+X54+X55+X56+X57+X58+X59+X60+X61+Z52+Z53+Z54+Z55+Z56+Z57+Z58+Z59+Z60+Z61+AB52+AB53+AB54+AB55+AB56+AB57+AB58+AB59+AB60+AB61+AB62+X64+X65+X66+X67+X68+Z64+Z65+Z66+Z67+Z68+AB64+AB65+AB66+AB67+AB68+X70+X71+X72+X73+X74+Z70+Z71+Z72+Z73+Z74+AB70+AB71+AB72+AB73+AB74</f>
        <v>0</v>
      </c>
      <c r="AB75" s="139"/>
    </row>
    <row r="76" spans="1:28" ht="15.75" customHeight="1" x14ac:dyDescent="0.25">
      <c r="A76" s="63">
        <f t="shared" si="2"/>
        <v>0</v>
      </c>
      <c r="B76" s="52"/>
      <c r="C76" s="93"/>
      <c r="D76" s="52"/>
      <c r="F76" s="170"/>
      <c r="G76" s="170"/>
      <c r="H76" s="3"/>
      <c r="I76" s="4"/>
      <c r="J76" s="154"/>
      <c r="K76" s="140" t="s">
        <v>90</v>
      </c>
      <c r="L76" s="141"/>
      <c r="M76" s="141"/>
      <c r="N76" s="141"/>
      <c r="O76" s="141"/>
      <c r="P76" s="141"/>
      <c r="Q76" s="140" t="s">
        <v>90</v>
      </c>
      <c r="R76" s="141"/>
      <c r="S76" s="141"/>
      <c r="T76" s="141"/>
      <c r="U76" s="141"/>
      <c r="V76" s="141"/>
      <c r="W76" s="140" t="s">
        <v>90</v>
      </c>
      <c r="X76" s="141"/>
      <c r="Y76" s="141"/>
      <c r="Z76" s="141"/>
      <c r="AA76" s="141"/>
      <c r="AB76" s="141"/>
    </row>
    <row r="77" spans="1:28" ht="15.75" customHeight="1" x14ac:dyDescent="0.25">
      <c r="A77" s="63">
        <f t="shared" si="2"/>
        <v>0</v>
      </c>
      <c r="B77" s="52"/>
      <c r="C77" s="93"/>
      <c r="D77" s="52"/>
      <c r="F77" s="170"/>
      <c r="G77" s="170"/>
      <c r="H77" s="3"/>
      <c r="I77" s="4"/>
      <c r="J77" s="154"/>
      <c r="K77" s="142" t="s">
        <v>91</v>
      </c>
      <c r="L77" s="143"/>
      <c r="M77" s="143"/>
      <c r="N77" s="144"/>
      <c r="O77" s="145"/>
      <c r="P77" s="145"/>
      <c r="Q77" s="142" t="s">
        <v>91</v>
      </c>
      <c r="R77" s="143"/>
      <c r="S77" s="143"/>
      <c r="T77" s="144"/>
      <c r="U77" s="145"/>
      <c r="V77" s="145"/>
      <c r="W77" s="142" t="s">
        <v>91</v>
      </c>
      <c r="X77" s="143"/>
      <c r="Y77" s="143"/>
      <c r="Z77" s="144"/>
      <c r="AA77" s="145"/>
      <c r="AB77" s="145"/>
    </row>
    <row r="78" spans="1:28" ht="16.5" customHeight="1" x14ac:dyDescent="0.25">
      <c r="A78" s="63">
        <f t="shared" si="2"/>
        <v>0</v>
      </c>
      <c r="B78" s="52"/>
      <c r="C78" s="93"/>
      <c r="D78" s="52"/>
      <c r="F78" s="170"/>
      <c r="G78" s="170"/>
      <c r="H78" s="3"/>
      <c r="I78" s="4"/>
      <c r="J78" s="154"/>
      <c r="K78" s="142" t="s">
        <v>92</v>
      </c>
      <c r="L78" s="143"/>
      <c r="M78" s="143"/>
      <c r="N78" s="144"/>
      <c r="O78" s="145"/>
      <c r="P78" s="145"/>
      <c r="Q78" s="142" t="s">
        <v>92</v>
      </c>
      <c r="R78" s="143"/>
      <c r="S78" s="143"/>
      <c r="T78" s="144"/>
      <c r="U78" s="145"/>
      <c r="V78" s="145"/>
      <c r="W78" s="142" t="s">
        <v>92</v>
      </c>
      <c r="X78" s="143"/>
      <c r="Y78" s="143"/>
      <c r="Z78" s="144"/>
      <c r="AA78" s="145"/>
      <c r="AB78" s="145"/>
    </row>
    <row r="79" spans="1:28" ht="16.5" customHeight="1" x14ac:dyDescent="0.25">
      <c r="A79" s="63">
        <f t="shared" si="2"/>
        <v>0</v>
      </c>
      <c r="B79" s="52"/>
      <c r="C79" s="93"/>
      <c r="D79" s="52"/>
      <c r="F79" s="5"/>
      <c r="G79" s="6"/>
      <c r="H79" s="3"/>
      <c r="I79" s="4"/>
      <c r="J79" s="105"/>
      <c r="K79" s="97"/>
      <c r="L79"/>
      <c r="M79" s="97"/>
      <c r="N79"/>
      <c r="O79" s="97"/>
      <c r="P79"/>
      <c r="Q79" s="97"/>
      <c r="R79"/>
      <c r="S79" s="97"/>
      <c r="T79"/>
      <c r="U79" s="97"/>
      <c r="V79"/>
      <c r="W79" s="97"/>
      <c r="X79"/>
      <c r="Y79" s="97"/>
      <c r="Z79"/>
      <c r="AA79" s="97"/>
      <c r="AB79"/>
    </row>
    <row r="80" spans="1:28" ht="16.5" customHeight="1" x14ac:dyDescent="0.25">
      <c r="A80" s="63">
        <f t="shared" si="2"/>
        <v>0</v>
      </c>
      <c r="B80" s="52"/>
      <c r="C80" s="93"/>
      <c r="D80" s="52"/>
      <c r="F80" s="5"/>
      <c r="G80" s="6"/>
      <c r="H80" s="3"/>
      <c r="I80" s="4"/>
      <c r="J80" s="105"/>
      <c r="K80" s="97"/>
      <c r="L80"/>
      <c r="M80" s="97"/>
      <c r="N80"/>
      <c r="O80" s="97"/>
      <c r="P80"/>
      <c r="Q80" s="97"/>
      <c r="R80"/>
      <c r="S80" s="97"/>
      <c r="T80"/>
      <c r="U80" s="97"/>
      <c r="V80"/>
      <c r="W80" s="97"/>
      <c r="X80"/>
      <c r="Y80" s="97"/>
      <c r="Z80"/>
      <c r="AA80" s="97"/>
      <c r="AB80"/>
    </row>
    <row r="81" spans="1:28" ht="16.5" customHeight="1" x14ac:dyDescent="0.25">
      <c r="A81" s="63">
        <f t="shared" si="2"/>
        <v>0</v>
      </c>
      <c r="B81" s="52"/>
      <c r="C81" s="93"/>
      <c r="D81" s="52"/>
      <c r="F81" s="5"/>
      <c r="G81" s="6"/>
      <c r="H81" s="3"/>
      <c r="I81" s="4"/>
      <c r="K81" s="97"/>
      <c r="L81"/>
      <c r="M81" s="97"/>
      <c r="N81"/>
      <c r="O81" s="97"/>
      <c r="P81"/>
      <c r="Q81" s="97"/>
      <c r="R81"/>
      <c r="S81" s="97"/>
      <c r="T81"/>
      <c r="U81" s="97"/>
      <c r="V81"/>
      <c r="W81" s="97"/>
      <c r="X81"/>
      <c r="Y81" s="97"/>
      <c r="Z81"/>
      <c r="AA81" s="97"/>
      <c r="AB81"/>
    </row>
    <row r="82" spans="1:28" ht="16.5" customHeight="1" x14ac:dyDescent="0.25">
      <c r="A82" s="63">
        <f t="shared" si="2"/>
        <v>0</v>
      </c>
      <c r="B82" s="52"/>
      <c r="C82" s="93"/>
      <c r="D82" s="52"/>
      <c r="F82" s="5"/>
      <c r="G82" s="6"/>
      <c r="H82" s="3"/>
      <c r="I82" s="4"/>
      <c r="K82" s="97"/>
      <c r="L82"/>
      <c r="M82" s="97"/>
      <c r="N82"/>
      <c r="O82" s="97"/>
      <c r="P82"/>
      <c r="Q82" s="97"/>
      <c r="R82"/>
      <c r="S82" s="97"/>
      <c r="T82"/>
      <c r="U82" s="97"/>
      <c r="V82"/>
      <c r="W82" s="97"/>
      <c r="X82"/>
      <c r="Y82" s="97"/>
      <c r="Z82"/>
      <c r="AA82" s="97"/>
      <c r="AB82"/>
    </row>
    <row r="83" spans="1:28" ht="16.5" customHeight="1" x14ac:dyDescent="0.25">
      <c r="A83" s="63">
        <f t="shared" ref="A83:A138" si="3">$G$3</f>
        <v>0</v>
      </c>
      <c r="B83" s="52"/>
      <c r="C83" s="93"/>
      <c r="D83" s="52"/>
      <c r="F83" s="5"/>
      <c r="G83" s="6"/>
      <c r="H83" s="3"/>
      <c r="I83" s="4"/>
      <c r="K83" s="97"/>
      <c r="L83"/>
      <c r="M83" s="97"/>
      <c r="N83"/>
      <c r="O83" s="97"/>
      <c r="P83"/>
      <c r="Q83" s="97"/>
      <c r="R83"/>
      <c r="S83" s="97"/>
      <c r="T83"/>
      <c r="U83" s="97"/>
      <c r="V83"/>
      <c r="W83" s="97"/>
      <c r="X83"/>
      <c r="Y83" s="97"/>
      <c r="Z83"/>
      <c r="AA83" s="97"/>
      <c r="AB83"/>
    </row>
    <row r="84" spans="1:28" ht="16.5" customHeight="1" x14ac:dyDescent="0.25">
      <c r="A84" s="63">
        <f t="shared" si="3"/>
        <v>0</v>
      </c>
      <c r="B84" s="52"/>
      <c r="C84" s="93"/>
      <c r="D84" s="52"/>
      <c r="G84" s="8"/>
      <c r="H84" s="9"/>
      <c r="I84" s="7"/>
      <c r="K84" s="97"/>
      <c r="L84"/>
      <c r="M84" s="97"/>
      <c r="N84"/>
      <c r="O84" s="97"/>
      <c r="P84"/>
      <c r="Q84" s="97"/>
      <c r="R84"/>
      <c r="S84" s="97"/>
      <c r="T84"/>
      <c r="U84" s="97"/>
      <c r="V84"/>
      <c r="W84" s="97"/>
      <c r="X84"/>
      <c r="Y84" s="97"/>
      <c r="Z84"/>
      <c r="AA84" s="97"/>
      <c r="AB84"/>
    </row>
    <row r="85" spans="1:28" ht="16.5" customHeight="1" x14ac:dyDescent="0.25">
      <c r="A85" s="63">
        <f t="shared" si="3"/>
        <v>0</v>
      </c>
      <c r="B85" s="52"/>
      <c r="C85" s="93"/>
      <c r="D85" s="52"/>
      <c r="K85" s="97"/>
      <c r="L85"/>
      <c r="M85" s="97"/>
      <c r="N85"/>
      <c r="O85" s="97"/>
      <c r="P85"/>
      <c r="Q85" s="97"/>
      <c r="R85"/>
      <c r="S85" s="97"/>
      <c r="T85"/>
      <c r="U85" s="97"/>
      <c r="V85"/>
      <c r="W85" s="97"/>
      <c r="X85"/>
      <c r="Y85" s="97"/>
      <c r="Z85"/>
      <c r="AA85" s="97"/>
      <c r="AB85"/>
    </row>
    <row r="86" spans="1:28" ht="16.5" customHeight="1" x14ac:dyDescent="0.25">
      <c r="A86" s="63">
        <f t="shared" si="3"/>
        <v>0</v>
      </c>
      <c r="B86" s="52"/>
      <c r="C86" s="93"/>
      <c r="D86" s="52"/>
      <c r="K86" s="97"/>
      <c r="L86"/>
      <c r="M86" s="97"/>
      <c r="N86"/>
      <c r="O86" s="97"/>
      <c r="P86"/>
      <c r="Q86" s="97"/>
      <c r="R86"/>
      <c r="S86" s="97"/>
      <c r="T86"/>
      <c r="U86" s="97"/>
      <c r="V86"/>
      <c r="W86" s="97"/>
      <c r="X86"/>
      <c r="Y86" s="97"/>
      <c r="Z86"/>
      <c r="AA86" s="97"/>
      <c r="AB86"/>
    </row>
    <row r="87" spans="1:28" ht="16.5" customHeight="1" x14ac:dyDescent="0.25">
      <c r="A87" s="63">
        <f t="shared" si="3"/>
        <v>0</v>
      </c>
      <c r="B87" s="52"/>
      <c r="C87" s="93"/>
      <c r="D87" s="52"/>
      <c r="K87" s="97"/>
      <c r="L87"/>
      <c r="M87" s="97"/>
      <c r="N87"/>
      <c r="O87" s="97"/>
      <c r="P87"/>
      <c r="Q87" s="97"/>
      <c r="R87"/>
      <c r="S87" s="97"/>
      <c r="T87"/>
      <c r="U87" s="97"/>
      <c r="V87"/>
      <c r="W87" s="97"/>
      <c r="X87"/>
      <c r="Y87" s="97"/>
      <c r="Z87"/>
      <c r="AA87" s="97"/>
      <c r="AB87"/>
    </row>
    <row r="88" spans="1:28" ht="16.5" customHeight="1" x14ac:dyDescent="0.25">
      <c r="A88" s="63">
        <f t="shared" si="3"/>
        <v>0</v>
      </c>
      <c r="B88" s="52"/>
      <c r="C88" s="93"/>
      <c r="D88" s="52"/>
      <c r="K88" s="97"/>
      <c r="L88"/>
      <c r="M88" s="97"/>
      <c r="N88"/>
      <c r="O88" s="97"/>
      <c r="P88"/>
      <c r="Q88" s="97"/>
      <c r="R88"/>
      <c r="S88" s="97"/>
      <c r="T88"/>
      <c r="U88" s="97"/>
      <c r="V88"/>
      <c r="W88" s="97"/>
      <c r="X88"/>
      <c r="Y88" s="97"/>
      <c r="Z88"/>
      <c r="AA88" s="97"/>
      <c r="AB88"/>
    </row>
    <row r="89" spans="1:28" ht="16.5" customHeight="1" x14ac:dyDescent="0.25">
      <c r="A89" s="63">
        <f t="shared" si="3"/>
        <v>0</v>
      </c>
      <c r="B89" s="52"/>
      <c r="C89" s="93"/>
      <c r="D89" s="52"/>
      <c r="K89" s="97"/>
      <c r="L89"/>
      <c r="M89" s="97"/>
      <c r="N89"/>
      <c r="O89" s="97"/>
      <c r="P89"/>
      <c r="Q89" s="97"/>
      <c r="R89"/>
      <c r="S89" s="97"/>
      <c r="T89"/>
      <c r="U89" s="97"/>
      <c r="V89"/>
      <c r="W89" s="97"/>
      <c r="X89"/>
      <c r="Y89" s="97"/>
      <c r="Z89"/>
      <c r="AA89" s="97"/>
      <c r="AB89"/>
    </row>
    <row r="90" spans="1:28" x14ac:dyDescent="0.25">
      <c r="A90" s="63">
        <f t="shared" si="3"/>
        <v>0</v>
      </c>
      <c r="B90" s="52"/>
      <c r="C90" s="93"/>
      <c r="D90" s="52"/>
      <c r="K90" s="97"/>
      <c r="L90"/>
      <c r="M90" s="97"/>
      <c r="N90"/>
      <c r="O90" s="97"/>
      <c r="P90"/>
      <c r="Q90" s="97"/>
      <c r="R90"/>
      <c r="S90" s="97"/>
      <c r="T90"/>
      <c r="U90" s="97"/>
      <c r="V90"/>
      <c r="W90" s="97"/>
      <c r="X90"/>
      <c r="Y90" s="97"/>
      <c r="Z90"/>
      <c r="AA90" s="97"/>
      <c r="AB90"/>
    </row>
    <row r="91" spans="1:28" ht="16.5" thickBot="1" x14ac:dyDescent="0.3">
      <c r="A91" s="63">
        <f t="shared" si="3"/>
        <v>0</v>
      </c>
      <c r="B91" s="52"/>
      <c r="C91" s="93"/>
      <c r="D91" s="52"/>
      <c r="K91" s="97"/>
      <c r="L91"/>
      <c r="M91" s="97"/>
      <c r="N91"/>
      <c r="O91" s="97"/>
      <c r="P91"/>
      <c r="Q91" s="97"/>
      <c r="R91"/>
      <c r="S91" s="97"/>
      <c r="T91"/>
      <c r="U91" s="97"/>
      <c r="V91"/>
      <c r="W91" s="97"/>
      <c r="X91"/>
      <c r="Y91" s="97"/>
      <c r="Z91"/>
      <c r="AA91" s="97"/>
      <c r="AB91"/>
    </row>
    <row r="92" spans="1:28" x14ac:dyDescent="0.25">
      <c r="A92" s="63">
        <f t="shared" si="3"/>
        <v>0</v>
      </c>
      <c r="B92" s="52"/>
      <c r="C92" s="93"/>
      <c r="D92" s="52"/>
      <c r="J92" s="154" t="s">
        <v>154</v>
      </c>
      <c r="K92" s="122">
        <f>K1+6</f>
        <v>7</v>
      </c>
      <c r="L92" s="125"/>
      <c r="M92" s="125"/>
      <c r="N92" s="125"/>
      <c r="O92" s="125"/>
      <c r="P92" s="126"/>
      <c r="Q92" s="122">
        <f>Q1+6</f>
        <v>8</v>
      </c>
      <c r="R92" s="125"/>
      <c r="S92" s="125"/>
      <c r="T92" s="125"/>
      <c r="U92" s="125"/>
      <c r="V92" s="126"/>
      <c r="W92" s="122">
        <f>W1+6</f>
        <v>9</v>
      </c>
      <c r="X92" s="125"/>
      <c r="Y92" s="125"/>
      <c r="Z92" s="125"/>
      <c r="AA92" s="125"/>
      <c r="AB92" s="126"/>
    </row>
    <row r="93" spans="1:28" ht="18.75" x14ac:dyDescent="0.3">
      <c r="A93" s="63">
        <f t="shared" si="3"/>
        <v>0</v>
      </c>
      <c r="B93" s="52"/>
      <c r="C93" s="93"/>
      <c r="D93" s="52"/>
      <c r="J93" s="154"/>
      <c r="K93" s="95" t="s">
        <v>46</v>
      </c>
      <c r="L93" s="127">
        <f>'A REMPLIR - PERSONNALISATION'!$G$8</f>
        <v>0</v>
      </c>
      <c r="M93" s="127"/>
      <c r="N93" s="127"/>
      <c r="O93" s="127"/>
      <c r="P93" s="128"/>
      <c r="Q93" s="95" t="s">
        <v>46</v>
      </c>
      <c r="R93" s="127">
        <f>'A REMPLIR - PERSONNALISATION'!$G$8</f>
        <v>0</v>
      </c>
      <c r="S93" s="127"/>
      <c r="T93" s="127"/>
      <c r="U93" s="127"/>
      <c r="V93" s="128"/>
      <c r="W93" s="95" t="s">
        <v>46</v>
      </c>
      <c r="X93" s="127">
        <f>'A REMPLIR - PERSONNALISATION'!$G$8</f>
        <v>0</v>
      </c>
      <c r="Y93" s="127"/>
      <c r="Z93" s="127"/>
      <c r="AA93" s="127"/>
      <c r="AB93" s="128"/>
    </row>
    <row r="94" spans="1:28" x14ac:dyDescent="0.25">
      <c r="A94" s="63">
        <f t="shared" si="3"/>
        <v>0</v>
      </c>
      <c r="B94" s="52"/>
      <c r="C94" s="93"/>
      <c r="D94" s="52"/>
      <c r="J94" s="154"/>
      <c r="K94" s="65" t="s">
        <v>47</v>
      </c>
      <c r="L94" s="115"/>
      <c r="M94" s="115"/>
      <c r="N94" s="56" t="s">
        <v>104</v>
      </c>
      <c r="O94" s="103"/>
      <c r="P94" s="57"/>
      <c r="Q94" s="65" t="s">
        <v>47</v>
      </c>
      <c r="R94" s="115"/>
      <c r="S94" s="115"/>
      <c r="T94" s="56" t="s">
        <v>104</v>
      </c>
      <c r="U94" s="103"/>
      <c r="V94" s="57"/>
      <c r="W94" s="65" t="s">
        <v>47</v>
      </c>
      <c r="X94" s="115"/>
      <c r="Y94" s="115"/>
      <c r="Z94" s="56" t="s">
        <v>104</v>
      </c>
      <c r="AA94" s="103"/>
      <c r="AB94" s="57"/>
    </row>
    <row r="95" spans="1:28" ht="16.5" thickBot="1" x14ac:dyDescent="0.3">
      <c r="A95" s="63">
        <f t="shared" si="3"/>
        <v>0</v>
      </c>
      <c r="B95" s="52"/>
      <c r="C95" s="93"/>
      <c r="D95" s="52"/>
      <c r="J95" s="154"/>
      <c r="K95" s="66" t="s">
        <v>9</v>
      </c>
      <c r="L95" s="59"/>
      <c r="M95" s="90" t="s">
        <v>48</v>
      </c>
      <c r="N95" s="120"/>
      <c r="O95" s="120"/>
      <c r="P95" s="121"/>
      <c r="Q95" s="66" t="s">
        <v>9</v>
      </c>
      <c r="R95" s="59"/>
      <c r="S95" s="90" t="s">
        <v>48</v>
      </c>
      <c r="T95" s="120"/>
      <c r="U95" s="120"/>
      <c r="V95" s="121"/>
      <c r="W95" s="66" t="s">
        <v>9</v>
      </c>
      <c r="X95" s="59"/>
      <c r="Y95" s="90" t="s">
        <v>48</v>
      </c>
      <c r="Z95" s="120"/>
      <c r="AA95" s="120"/>
      <c r="AB95" s="121"/>
    </row>
    <row r="96" spans="1:28" x14ac:dyDescent="0.25">
      <c r="A96" s="63">
        <f t="shared" si="3"/>
        <v>0</v>
      </c>
      <c r="B96" s="52"/>
      <c r="C96" s="93"/>
      <c r="D96" s="52"/>
      <c r="J96" s="154"/>
      <c r="K96" s="134" t="s">
        <v>152</v>
      </c>
      <c r="L96" s="135"/>
      <c r="M96" s="135"/>
      <c r="N96" s="135"/>
      <c r="O96" s="135"/>
      <c r="P96" s="135"/>
      <c r="Q96" s="134" t="s">
        <v>152</v>
      </c>
      <c r="R96" s="135"/>
      <c r="S96" s="135"/>
      <c r="T96" s="135"/>
      <c r="U96" s="135"/>
      <c r="V96" s="135"/>
      <c r="W96" s="134" t="s">
        <v>152</v>
      </c>
      <c r="X96" s="135"/>
      <c r="Y96" s="135"/>
      <c r="Z96" s="135"/>
      <c r="AA96" s="135"/>
      <c r="AB96" s="135"/>
    </row>
    <row r="97" spans="1:28" x14ac:dyDescent="0.25">
      <c r="A97" s="63">
        <f t="shared" si="3"/>
        <v>0</v>
      </c>
      <c r="B97" s="52"/>
      <c r="C97" s="93"/>
      <c r="D97" s="52"/>
      <c r="J97" s="154"/>
      <c r="K97" s="136" t="s">
        <v>49</v>
      </c>
      <c r="L97" s="137"/>
      <c r="M97" s="137"/>
      <c r="N97" s="137"/>
      <c r="O97" s="137"/>
      <c r="P97" s="137"/>
      <c r="Q97" s="136" t="s">
        <v>49</v>
      </c>
      <c r="R97" s="137"/>
      <c r="S97" s="137"/>
      <c r="T97" s="137"/>
      <c r="U97" s="137"/>
      <c r="V97" s="137"/>
      <c r="W97" s="136" t="s">
        <v>49</v>
      </c>
      <c r="X97" s="137"/>
      <c r="Y97" s="137"/>
      <c r="Z97" s="137"/>
      <c r="AA97" s="137"/>
      <c r="AB97" s="137"/>
    </row>
    <row r="98" spans="1:28" x14ac:dyDescent="0.25">
      <c r="A98" s="63">
        <f t="shared" si="3"/>
        <v>0</v>
      </c>
      <c r="B98" s="52"/>
      <c r="C98" s="93"/>
      <c r="D98" s="52"/>
      <c r="J98" s="154"/>
      <c r="K98" s="22" t="s">
        <v>50</v>
      </c>
      <c r="L98" s="53"/>
      <c r="M98" s="23" t="s">
        <v>76</v>
      </c>
      <c r="N98" s="53"/>
      <c r="O98" s="23" t="s">
        <v>52</v>
      </c>
      <c r="P98" s="53"/>
      <c r="Q98" s="22" t="s">
        <v>50</v>
      </c>
      <c r="R98" s="53"/>
      <c r="S98" s="23" t="s">
        <v>76</v>
      </c>
      <c r="T98" s="53"/>
      <c r="U98" s="23" t="s">
        <v>52</v>
      </c>
      <c r="V98" s="53"/>
      <c r="W98" s="22" t="s">
        <v>50</v>
      </c>
      <c r="X98" s="53"/>
      <c r="Y98" s="23" t="s">
        <v>76</v>
      </c>
      <c r="Z98" s="53"/>
      <c r="AA98" s="23" t="s">
        <v>52</v>
      </c>
      <c r="AB98" s="53"/>
    </row>
    <row r="99" spans="1:28" x14ac:dyDescent="0.25">
      <c r="A99" s="63">
        <f t="shared" si="3"/>
        <v>0</v>
      </c>
      <c r="B99" s="52"/>
      <c r="C99" s="93"/>
      <c r="D99" s="52"/>
      <c r="J99" s="154"/>
      <c r="K99" s="22" t="s">
        <v>53</v>
      </c>
      <c r="L99" s="53"/>
      <c r="M99" s="23" t="s">
        <v>51</v>
      </c>
      <c r="N99" s="53"/>
      <c r="O99" s="23" t="s">
        <v>55</v>
      </c>
      <c r="P99" s="53"/>
      <c r="Q99" s="22" t="s">
        <v>53</v>
      </c>
      <c r="R99" s="53"/>
      <c r="S99" s="23" t="s">
        <v>51</v>
      </c>
      <c r="T99" s="53"/>
      <c r="U99" s="23" t="s">
        <v>55</v>
      </c>
      <c r="V99" s="53"/>
      <c r="W99" s="22" t="s">
        <v>53</v>
      </c>
      <c r="X99" s="53"/>
      <c r="Y99" s="23" t="s">
        <v>51</v>
      </c>
      <c r="Z99" s="53"/>
      <c r="AA99" s="23" t="s">
        <v>55</v>
      </c>
      <c r="AB99" s="53"/>
    </row>
    <row r="100" spans="1:28" x14ac:dyDescent="0.25">
      <c r="A100" s="63">
        <f t="shared" si="3"/>
        <v>0</v>
      </c>
      <c r="B100" s="52"/>
      <c r="C100" s="93"/>
      <c r="D100" s="52"/>
      <c r="J100" s="154"/>
      <c r="K100" s="22" t="s">
        <v>56</v>
      </c>
      <c r="L100" s="53"/>
      <c r="M100" s="23" t="s">
        <v>54</v>
      </c>
      <c r="N100" s="53"/>
      <c r="O100" s="23" t="s">
        <v>57</v>
      </c>
      <c r="P100" s="53"/>
      <c r="Q100" s="22" t="s">
        <v>56</v>
      </c>
      <c r="R100" s="53"/>
      <c r="S100" s="23" t="s">
        <v>54</v>
      </c>
      <c r="T100" s="53"/>
      <c r="U100" s="23" t="s">
        <v>57</v>
      </c>
      <c r="V100" s="53"/>
      <c r="W100" s="22" t="s">
        <v>56</v>
      </c>
      <c r="X100" s="53"/>
      <c r="Y100" s="23" t="s">
        <v>54</v>
      </c>
      <c r="Z100" s="53"/>
      <c r="AA100" s="23" t="s">
        <v>57</v>
      </c>
      <c r="AB100" s="53"/>
    </row>
    <row r="101" spans="1:28" x14ac:dyDescent="0.25">
      <c r="A101" s="63">
        <f t="shared" si="3"/>
        <v>0</v>
      </c>
      <c r="B101" s="52"/>
      <c r="C101" s="93"/>
      <c r="D101" s="52"/>
      <c r="J101" s="154"/>
      <c r="K101" s="21" t="s">
        <v>58</v>
      </c>
      <c r="L101" s="53"/>
      <c r="M101" s="23" t="s">
        <v>59</v>
      </c>
      <c r="N101" s="53"/>
      <c r="O101" s="23" t="s">
        <v>60</v>
      </c>
      <c r="P101" s="53"/>
      <c r="Q101" s="21" t="s">
        <v>58</v>
      </c>
      <c r="R101" s="53"/>
      <c r="S101" s="23" t="s">
        <v>59</v>
      </c>
      <c r="T101" s="53"/>
      <c r="U101" s="23" t="s">
        <v>60</v>
      </c>
      <c r="V101" s="53"/>
      <c r="W101" s="21" t="s">
        <v>58</v>
      </c>
      <c r="X101" s="53"/>
      <c r="Y101" s="23" t="s">
        <v>59</v>
      </c>
      <c r="Z101" s="53"/>
      <c r="AA101" s="23" t="s">
        <v>60</v>
      </c>
      <c r="AB101" s="53"/>
    </row>
    <row r="102" spans="1:28" x14ac:dyDescent="0.25">
      <c r="A102" s="63">
        <f t="shared" si="3"/>
        <v>0</v>
      </c>
      <c r="B102" s="52"/>
      <c r="C102" s="93"/>
      <c r="D102" s="52"/>
      <c r="J102" s="154"/>
      <c r="K102" s="21" t="s">
        <v>61</v>
      </c>
      <c r="L102" s="53"/>
      <c r="M102" s="22" t="s">
        <v>62</v>
      </c>
      <c r="N102" s="53"/>
      <c r="O102" s="23" t="s">
        <v>63</v>
      </c>
      <c r="P102" s="53"/>
      <c r="Q102" s="21" t="s">
        <v>61</v>
      </c>
      <c r="R102" s="53"/>
      <c r="S102" s="22" t="s">
        <v>62</v>
      </c>
      <c r="T102" s="53"/>
      <c r="U102" s="23" t="s">
        <v>63</v>
      </c>
      <c r="V102" s="53"/>
      <c r="W102" s="21" t="s">
        <v>61</v>
      </c>
      <c r="X102" s="53"/>
      <c r="Y102" s="22" t="s">
        <v>62</v>
      </c>
      <c r="Z102" s="53"/>
      <c r="AA102" s="23" t="s">
        <v>63</v>
      </c>
      <c r="AB102" s="53"/>
    </row>
    <row r="103" spans="1:28" x14ac:dyDescent="0.25">
      <c r="A103" s="63">
        <f t="shared" si="3"/>
        <v>0</v>
      </c>
      <c r="B103" s="52"/>
      <c r="C103" s="93"/>
      <c r="D103" s="52"/>
      <c r="J103" s="154"/>
      <c r="K103" s="21" t="s">
        <v>64</v>
      </c>
      <c r="L103" s="54"/>
      <c r="M103" s="22" t="s">
        <v>65</v>
      </c>
      <c r="N103" s="54"/>
      <c r="O103" s="22" t="s">
        <v>66</v>
      </c>
      <c r="P103" s="54"/>
      <c r="Q103" s="21" t="s">
        <v>64</v>
      </c>
      <c r="R103" s="54"/>
      <c r="S103" s="22" t="s">
        <v>65</v>
      </c>
      <c r="T103" s="54"/>
      <c r="U103" s="22" t="s">
        <v>66</v>
      </c>
      <c r="V103" s="54"/>
      <c r="W103" s="21" t="s">
        <v>64</v>
      </c>
      <c r="X103" s="54"/>
      <c r="Y103" s="22" t="s">
        <v>65</v>
      </c>
      <c r="Z103" s="54"/>
      <c r="AA103" s="22" t="s">
        <v>66</v>
      </c>
      <c r="AB103" s="54"/>
    </row>
    <row r="104" spans="1:28" x14ac:dyDescent="0.25">
      <c r="A104" s="63">
        <f t="shared" si="3"/>
        <v>0</v>
      </c>
      <c r="B104" s="52"/>
      <c r="C104" s="93"/>
      <c r="D104" s="52"/>
      <c r="J104" s="154"/>
      <c r="K104" s="21" t="s">
        <v>67</v>
      </c>
      <c r="L104" s="54"/>
      <c r="M104" s="22" t="s">
        <v>68</v>
      </c>
      <c r="N104" s="54"/>
      <c r="O104" s="22" t="s">
        <v>69</v>
      </c>
      <c r="P104" s="54"/>
      <c r="Q104" s="21" t="s">
        <v>67</v>
      </c>
      <c r="R104" s="54"/>
      <c r="S104" s="22" t="s">
        <v>68</v>
      </c>
      <c r="T104" s="54"/>
      <c r="U104" s="22" t="s">
        <v>69</v>
      </c>
      <c r="V104" s="54"/>
      <c r="W104" s="21" t="s">
        <v>67</v>
      </c>
      <c r="X104" s="54"/>
      <c r="Y104" s="22" t="s">
        <v>68</v>
      </c>
      <c r="Z104" s="54"/>
      <c r="AA104" s="22" t="s">
        <v>69</v>
      </c>
      <c r="AB104" s="54"/>
    </row>
    <row r="105" spans="1:28" x14ac:dyDescent="0.25">
      <c r="A105" s="63">
        <f t="shared" si="3"/>
        <v>0</v>
      </c>
      <c r="B105" s="52"/>
      <c r="C105" s="93"/>
      <c r="D105" s="52"/>
      <c r="J105" s="154"/>
      <c r="K105" s="21" t="s">
        <v>70</v>
      </c>
      <c r="L105" s="54"/>
      <c r="M105" s="22" t="s">
        <v>71</v>
      </c>
      <c r="N105" s="54"/>
      <c r="O105" s="22" t="s">
        <v>72</v>
      </c>
      <c r="P105" s="54"/>
      <c r="Q105" s="21" t="s">
        <v>70</v>
      </c>
      <c r="R105" s="54"/>
      <c r="S105" s="22" t="s">
        <v>71</v>
      </c>
      <c r="T105" s="54"/>
      <c r="U105" s="22" t="s">
        <v>72</v>
      </c>
      <c r="V105" s="54"/>
      <c r="W105" s="21" t="s">
        <v>70</v>
      </c>
      <c r="X105" s="54"/>
      <c r="Y105" s="22" t="s">
        <v>71</v>
      </c>
      <c r="Z105" s="54"/>
      <c r="AA105" s="22" t="s">
        <v>72</v>
      </c>
      <c r="AB105" s="54"/>
    </row>
    <row r="106" spans="1:28" x14ac:dyDescent="0.25">
      <c r="A106" s="63">
        <f t="shared" si="3"/>
        <v>0</v>
      </c>
      <c r="B106" s="52"/>
      <c r="C106" s="93"/>
      <c r="D106" s="52"/>
      <c r="J106" s="154"/>
      <c r="K106" s="21" t="s">
        <v>93</v>
      </c>
      <c r="L106" s="54"/>
      <c r="M106" s="22" t="s">
        <v>74</v>
      </c>
      <c r="N106" s="54"/>
      <c r="O106" s="22" t="s">
        <v>75</v>
      </c>
      <c r="P106" s="54"/>
      <c r="Q106" s="21" t="s">
        <v>93</v>
      </c>
      <c r="R106" s="54"/>
      <c r="S106" s="22" t="s">
        <v>74</v>
      </c>
      <c r="T106" s="54"/>
      <c r="U106" s="22" t="s">
        <v>75</v>
      </c>
      <c r="V106" s="54"/>
      <c r="W106" s="21" t="s">
        <v>93</v>
      </c>
      <c r="X106" s="54"/>
      <c r="Y106" s="22" t="s">
        <v>74</v>
      </c>
      <c r="Z106" s="54"/>
      <c r="AA106" s="22" t="s">
        <v>75</v>
      </c>
      <c r="AB106" s="54"/>
    </row>
    <row r="107" spans="1:28" x14ac:dyDescent="0.25">
      <c r="A107" s="63">
        <f t="shared" si="3"/>
        <v>0</v>
      </c>
      <c r="B107" s="52"/>
      <c r="C107" s="93"/>
      <c r="D107" s="52"/>
      <c r="J107" s="154"/>
      <c r="K107" s="21" t="s">
        <v>73</v>
      </c>
      <c r="L107" s="54"/>
      <c r="M107" s="22" t="s">
        <v>77</v>
      </c>
      <c r="N107" s="54"/>
      <c r="O107" s="22" t="s">
        <v>78</v>
      </c>
      <c r="P107" s="54"/>
      <c r="Q107" s="21" t="s">
        <v>73</v>
      </c>
      <c r="R107" s="54"/>
      <c r="S107" s="22" t="s">
        <v>77</v>
      </c>
      <c r="T107" s="54"/>
      <c r="U107" s="22" t="s">
        <v>78</v>
      </c>
      <c r="V107" s="54"/>
      <c r="W107" s="21" t="s">
        <v>73</v>
      </c>
      <c r="X107" s="54"/>
      <c r="Y107" s="22" t="s">
        <v>77</v>
      </c>
      <c r="Z107" s="54"/>
      <c r="AA107" s="22" t="s">
        <v>78</v>
      </c>
      <c r="AB107" s="54"/>
    </row>
    <row r="108" spans="1:28" x14ac:dyDescent="0.25">
      <c r="A108" s="63">
        <f t="shared" si="3"/>
        <v>0</v>
      </c>
      <c r="B108" s="52"/>
      <c r="C108" s="93"/>
      <c r="D108" s="52"/>
      <c r="J108" s="154"/>
      <c r="K108" s="96"/>
      <c r="L108" s="19"/>
      <c r="M108" s="99"/>
      <c r="N108" s="19"/>
      <c r="O108" s="22" t="s">
        <v>79</v>
      </c>
      <c r="P108" s="60"/>
      <c r="Q108" s="96"/>
      <c r="R108" s="19"/>
      <c r="S108" s="99"/>
      <c r="T108" s="19"/>
      <c r="U108" s="22" t="s">
        <v>79</v>
      </c>
      <c r="V108" s="60"/>
      <c r="W108" s="96"/>
      <c r="X108" s="19"/>
      <c r="Y108" s="99"/>
      <c r="Z108" s="19"/>
      <c r="AA108" s="22" t="s">
        <v>79</v>
      </c>
      <c r="AB108" s="60"/>
    </row>
    <row r="109" spans="1:28" x14ac:dyDescent="0.25">
      <c r="A109" s="63">
        <f t="shared" si="3"/>
        <v>0</v>
      </c>
      <c r="B109" s="52"/>
      <c r="C109" s="93"/>
      <c r="D109" s="52"/>
      <c r="J109" s="154"/>
      <c r="K109" s="129" t="s">
        <v>80</v>
      </c>
      <c r="L109" s="130"/>
      <c r="M109" s="130"/>
      <c r="N109" s="130"/>
      <c r="O109" s="130"/>
      <c r="P109" s="131"/>
      <c r="Q109" s="129" t="s">
        <v>80</v>
      </c>
      <c r="R109" s="130"/>
      <c r="S109" s="130"/>
      <c r="T109" s="130"/>
      <c r="U109" s="130"/>
      <c r="V109" s="131"/>
      <c r="W109" s="129" t="s">
        <v>80</v>
      </c>
      <c r="X109" s="130"/>
      <c r="Y109" s="130"/>
      <c r="Z109" s="130"/>
      <c r="AA109" s="130"/>
      <c r="AB109" s="131"/>
    </row>
    <row r="110" spans="1:28" x14ac:dyDescent="0.25">
      <c r="A110" s="63">
        <f t="shared" si="3"/>
        <v>0</v>
      </c>
      <c r="B110" s="52"/>
      <c r="C110" s="93"/>
      <c r="D110" s="52"/>
      <c r="J110" s="154"/>
      <c r="K110" s="21" t="s">
        <v>53</v>
      </c>
      <c r="L110" s="54"/>
      <c r="M110" s="21" t="s">
        <v>67</v>
      </c>
      <c r="N110" s="54"/>
      <c r="O110" s="22" t="s">
        <v>74</v>
      </c>
      <c r="P110" s="54"/>
      <c r="Q110" s="21" t="s">
        <v>53</v>
      </c>
      <c r="R110" s="54"/>
      <c r="S110" s="21" t="s">
        <v>67</v>
      </c>
      <c r="T110" s="54"/>
      <c r="U110" s="22" t="s">
        <v>74</v>
      </c>
      <c r="V110" s="54"/>
      <c r="W110" s="21" t="s">
        <v>53</v>
      </c>
      <c r="X110" s="54"/>
      <c r="Y110" s="21" t="s">
        <v>67</v>
      </c>
      <c r="Z110" s="54"/>
      <c r="AA110" s="22" t="s">
        <v>74</v>
      </c>
      <c r="AB110" s="54"/>
    </row>
    <row r="111" spans="1:28" x14ac:dyDescent="0.25">
      <c r="A111" s="63">
        <f t="shared" si="3"/>
        <v>0</v>
      </c>
      <c r="B111" s="52"/>
      <c r="C111" s="93"/>
      <c r="D111" s="52"/>
      <c r="J111" s="154"/>
      <c r="K111" s="21" t="s">
        <v>81</v>
      </c>
      <c r="L111" s="54"/>
      <c r="M111" s="22" t="s">
        <v>59</v>
      </c>
      <c r="N111" s="54"/>
      <c r="O111" s="22" t="s">
        <v>77</v>
      </c>
      <c r="P111" s="54"/>
      <c r="Q111" s="21" t="s">
        <v>81</v>
      </c>
      <c r="R111" s="54"/>
      <c r="S111" s="22" t="s">
        <v>59</v>
      </c>
      <c r="T111" s="54"/>
      <c r="U111" s="22" t="s">
        <v>77</v>
      </c>
      <c r="V111" s="54"/>
      <c r="W111" s="21" t="s">
        <v>81</v>
      </c>
      <c r="X111" s="54"/>
      <c r="Y111" s="22" t="s">
        <v>59</v>
      </c>
      <c r="Z111" s="54"/>
      <c r="AA111" s="22" t="s">
        <v>77</v>
      </c>
      <c r="AB111" s="54"/>
    </row>
    <row r="112" spans="1:28" x14ac:dyDescent="0.25">
      <c r="A112" s="63">
        <f t="shared" si="3"/>
        <v>0</v>
      </c>
      <c r="B112" s="52"/>
      <c r="C112" s="93"/>
      <c r="D112" s="52"/>
      <c r="J112" s="154"/>
      <c r="K112" s="21" t="s">
        <v>82</v>
      </c>
      <c r="L112" s="54"/>
      <c r="M112" s="22" t="s">
        <v>83</v>
      </c>
      <c r="N112" s="54"/>
      <c r="O112" s="22" t="s">
        <v>52</v>
      </c>
      <c r="P112" s="54"/>
      <c r="Q112" s="21" t="s">
        <v>82</v>
      </c>
      <c r="R112" s="54"/>
      <c r="S112" s="22" t="s">
        <v>83</v>
      </c>
      <c r="T112" s="54"/>
      <c r="U112" s="22" t="s">
        <v>52</v>
      </c>
      <c r="V112" s="54"/>
      <c r="W112" s="21" t="s">
        <v>82</v>
      </c>
      <c r="X112" s="54"/>
      <c r="Y112" s="22" t="s">
        <v>83</v>
      </c>
      <c r="Z112" s="54"/>
      <c r="AA112" s="22" t="s">
        <v>52</v>
      </c>
      <c r="AB112" s="54"/>
    </row>
    <row r="113" spans="1:28" x14ac:dyDescent="0.25">
      <c r="A113" s="63">
        <f t="shared" si="3"/>
        <v>0</v>
      </c>
      <c r="B113" s="52"/>
      <c r="C113" s="93"/>
      <c r="D113" s="52"/>
      <c r="J113" s="154"/>
      <c r="K113" s="21" t="s">
        <v>64</v>
      </c>
      <c r="L113" s="54"/>
      <c r="M113" s="100" t="s">
        <v>94</v>
      </c>
      <c r="N113" s="54"/>
      <c r="O113" s="22" t="s">
        <v>55</v>
      </c>
      <c r="P113" s="54"/>
      <c r="Q113" s="21" t="s">
        <v>64</v>
      </c>
      <c r="R113" s="54"/>
      <c r="S113" s="100" t="s">
        <v>94</v>
      </c>
      <c r="T113" s="54"/>
      <c r="U113" s="22" t="s">
        <v>55</v>
      </c>
      <c r="V113" s="54"/>
      <c r="W113" s="21" t="s">
        <v>64</v>
      </c>
      <c r="X113" s="54"/>
      <c r="Y113" s="100" t="s">
        <v>94</v>
      </c>
      <c r="Z113" s="54"/>
      <c r="AA113" s="22" t="s">
        <v>55</v>
      </c>
      <c r="AB113" s="54"/>
    </row>
    <row r="114" spans="1:28" x14ac:dyDescent="0.25">
      <c r="A114" s="63">
        <f t="shared" si="3"/>
        <v>0</v>
      </c>
      <c r="B114" s="52"/>
      <c r="C114" s="93"/>
      <c r="D114" s="52"/>
      <c r="J114" s="154"/>
      <c r="K114" s="21" t="s">
        <v>95</v>
      </c>
      <c r="L114" s="54"/>
      <c r="M114" s="22" t="s">
        <v>69</v>
      </c>
      <c r="N114" s="54"/>
      <c r="O114" s="22" t="s">
        <v>78</v>
      </c>
      <c r="P114" s="60"/>
      <c r="Q114" s="21" t="s">
        <v>95</v>
      </c>
      <c r="R114" s="54"/>
      <c r="S114" s="22" t="s">
        <v>69</v>
      </c>
      <c r="T114" s="54"/>
      <c r="U114" s="22" t="s">
        <v>78</v>
      </c>
      <c r="V114" s="60"/>
      <c r="W114" s="21" t="s">
        <v>95</v>
      </c>
      <c r="X114" s="54"/>
      <c r="Y114" s="22" t="s">
        <v>69</v>
      </c>
      <c r="Z114" s="54"/>
      <c r="AA114" s="22" t="s">
        <v>78</v>
      </c>
      <c r="AB114" s="60"/>
    </row>
    <row r="115" spans="1:28" x14ac:dyDescent="0.25">
      <c r="A115" s="63">
        <f t="shared" si="3"/>
        <v>0</v>
      </c>
      <c r="B115" s="52"/>
      <c r="C115" s="93"/>
      <c r="D115" s="52"/>
      <c r="J115" s="154"/>
      <c r="K115" s="129" t="s">
        <v>84</v>
      </c>
      <c r="L115" s="130"/>
      <c r="M115" s="130"/>
      <c r="N115" s="130"/>
      <c r="O115" s="130"/>
      <c r="P115" s="131"/>
      <c r="Q115" s="129" t="s">
        <v>84</v>
      </c>
      <c r="R115" s="130"/>
      <c r="S115" s="130"/>
      <c r="T115" s="130"/>
      <c r="U115" s="130"/>
      <c r="V115" s="131"/>
      <c r="W115" s="129" t="s">
        <v>84</v>
      </c>
      <c r="X115" s="130"/>
      <c r="Y115" s="130"/>
      <c r="Z115" s="130"/>
      <c r="AA115" s="130"/>
      <c r="AB115" s="131"/>
    </row>
    <row r="116" spans="1:28" x14ac:dyDescent="0.25">
      <c r="A116" s="63">
        <f t="shared" si="3"/>
        <v>0</v>
      </c>
      <c r="B116" s="52"/>
      <c r="C116" s="93"/>
      <c r="D116" s="52"/>
      <c r="J116" s="154"/>
      <c r="K116" s="21" t="s">
        <v>67</v>
      </c>
      <c r="L116" s="54"/>
      <c r="M116" s="22" t="s">
        <v>86</v>
      </c>
      <c r="N116" s="54"/>
      <c r="O116" s="22" t="s">
        <v>101</v>
      </c>
      <c r="P116" s="54"/>
      <c r="Q116" s="21" t="s">
        <v>67</v>
      </c>
      <c r="R116" s="54"/>
      <c r="S116" s="22" t="s">
        <v>86</v>
      </c>
      <c r="T116" s="54"/>
      <c r="U116" s="22" t="s">
        <v>101</v>
      </c>
      <c r="V116" s="54"/>
      <c r="W116" s="21" t="s">
        <v>67</v>
      </c>
      <c r="X116" s="54"/>
      <c r="Y116" s="22" t="s">
        <v>86</v>
      </c>
      <c r="Z116" s="54"/>
      <c r="AA116" s="22" t="s">
        <v>101</v>
      </c>
      <c r="AB116" s="54"/>
    </row>
    <row r="117" spans="1:28" x14ac:dyDescent="0.25">
      <c r="A117" s="63">
        <f t="shared" si="3"/>
        <v>0</v>
      </c>
      <c r="B117" s="52"/>
      <c r="C117" s="93"/>
      <c r="D117" s="52"/>
      <c r="J117" s="154"/>
      <c r="K117" s="21" t="s">
        <v>85</v>
      </c>
      <c r="L117" s="54"/>
      <c r="M117" s="22" t="s">
        <v>88</v>
      </c>
      <c r="N117" s="54"/>
      <c r="O117" s="104" t="s">
        <v>102</v>
      </c>
      <c r="P117" s="54"/>
      <c r="Q117" s="21" t="s">
        <v>85</v>
      </c>
      <c r="R117" s="54"/>
      <c r="S117" s="22" t="s">
        <v>88</v>
      </c>
      <c r="T117" s="54"/>
      <c r="U117" s="104" t="s">
        <v>102</v>
      </c>
      <c r="V117" s="54"/>
      <c r="W117" s="21" t="s">
        <v>85</v>
      </c>
      <c r="X117" s="54"/>
      <c r="Y117" s="22" t="s">
        <v>88</v>
      </c>
      <c r="Z117" s="54"/>
      <c r="AA117" s="104" t="s">
        <v>102</v>
      </c>
      <c r="AB117" s="54"/>
    </row>
    <row r="118" spans="1:28" x14ac:dyDescent="0.25">
      <c r="A118" s="63">
        <f t="shared" si="3"/>
        <v>0</v>
      </c>
      <c r="B118" s="52"/>
      <c r="C118" s="93"/>
      <c r="D118" s="52"/>
      <c r="J118" s="154"/>
      <c r="K118" s="22" t="s">
        <v>96</v>
      </c>
      <c r="L118" s="54"/>
      <c r="M118" s="101" t="s">
        <v>87</v>
      </c>
      <c r="N118" s="54"/>
      <c r="O118" s="22" t="s">
        <v>103</v>
      </c>
      <c r="P118" s="54"/>
      <c r="Q118" s="22" t="s">
        <v>96</v>
      </c>
      <c r="R118" s="54"/>
      <c r="S118" s="101" t="s">
        <v>87</v>
      </c>
      <c r="T118" s="54"/>
      <c r="U118" s="22" t="s">
        <v>103</v>
      </c>
      <c r="V118" s="54"/>
      <c r="W118" s="22" t="s">
        <v>96</v>
      </c>
      <c r="X118" s="54"/>
      <c r="Y118" s="101" t="s">
        <v>87</v>
      </c>
      <c r="Z118" s="54"/>
      <c r="AA118" s="22" t="s">
        <v>103</v>
      </c>
      <c r="AB118" s="54"/>
    </row>
    <row r="119" spans="1:28" x14ac:dyDescent="0.25">
      <c r="A119" s="63">
        <f t="shared" si="3"/>
        <v>0</v>
      </c>
      <c r="B119" s="52"/>
      <c r="C119" s="93"/>
      <c r="D119" s="52"/>
      <c r="J119" s="154"/>
      <c r="K119" s="22" t="s">
        <v>98</v>
      </c>
      <c r="L119" s="54"/>
      <c r="M119" s="102" t="s">
        <v>99</v>
      </c>
      <c r="N119" s="54"/>
      <c r="O119" s="22" t="s">
        <v>79</v>
      </c>
      <c r="P119" s="54"/>
      <c r="Q119" s="22" t="s">
        <v>98</v>
      </c>
      <c r="R119" s="54"/>
      <c r="S119" s="102" t="s">
        <v>99</v>
      </c>
      <c r="T119" s="54"/>
      <c r="U119" s="22" t="s">
        <v>79</v>
      </c>
      <c r="V119" s="54"/>
      <c r="W119" s="22" t="s">
        <v>98</v>
      </c>
      <c r="X119" s="54"/>
      <c r="Y119" s="102" t="s">
        <v>99</v>
      </c>
      <c r="Z119" s="54"/>
      <c r="AA119" s="22" t="s">
        <v>79</v>
      </c>
      <c r="AB119" s="54"/>
    </row>
    <row r="120" spans="1:28" x14ac:dyDescent="0.25">
      <c r="A120" s="63">
        <f t="shared" si="3"/>
        <v>0</v>
      </c>
      <c r="B120" s="52"/>
      <c r="C120" s="93"/>
      <c r="D120" s="52"/>
      <c r="J120" s="154"/>
      <c r="K120" s="22" t="s">
        <v>97</v>
      </c>
      <c r="L120" s="54"/>
      <c r="M120" s="22" t="s">
        <v>100</v>
      </c>
      <c r="N120" s="54"/>
      <c r="O120" s="22"/>
      <c r="P120" s="54"/>
      <c r="Q120" s="22" t="s">
        <v>97</v>
      </c>
      <c r="R120" s="54"/>
      <c r="S120" s="22" t="s">
        <v>100</v>
      </c>
      <c r="T120" s="54"/>
      <c r="U120" s="22"/>
      <c r="V120" s="54"/>
      <c r="W120" s="22" t="s">
        <v>97</v>
      </c>
      <c r="X120" s="54"/>
      <c r="Y120" s="22" t="s">
        <v>100</v>
      </c>
      <c r="Z120" s="54"/>
      <c r="AA120" s="22"/>
      <c r="AB120" s="54"/>
    </row>
    <row r="121" spans="1:28" x14ac:dyDescent="0.25">
      <c r="A121" s="63">
        <f t="shared" si="3"/>
        <v>0</v>
      </c>
      <c r="B121" s="52"/>
      <c r="C121" s="93"/>
      <c r="D121" s="52"/>
      <c r="J121" s="154"/>
      <c r="K121" s="146" t="s">
        <v>89</v>
      </c>
      <c r="L121" s="147"/>
      <c r="M121" s="147"/>
      <c r="N121" s="147"/>
      <c r="O121" s="138">
        <f>L98+L99+L100+L101+L102+L103+L104+L105+L106+L107+N98+N99+N100+N101+N102+N103+N104+N105+N106+N107+P98+P99+P100+P101+P102+P103+P104+P105+P106+P107+P108+L110+L111+L112+L113+L114+N110+N111+N112+N113+N114+P110+P111+P112+P113+P114+L116+L117+L118+L119+L120+N116+N117+N118+N119+N120+P116+P117+P118+P119+P120</f>
        <v>0</v>
      </c>
      <c r="P121" s="139"/>
      <c r="Q121" s="146" t="s">
        <v>89</v>
      </c>
      <c r="R121" s="147"/>
      <c r="S121" s="147"/>
      <c r="T121" s="147"/>
      <c r="U121" s="138">
        <f>R98+R99+R100+R101+R102+R103+R104+R105+R106+R107+T98+T99+T100+T101+T102+T103+T104+T105+T106+T107+V98+V99+V100+V101+V102+V103+V104+V105+V106+V107+V108+R110+R111+R112+R113+R114+T110+T111+T112+T113+T114+V110+V111+V112+V113+V114+R116+R117+R118+R119+R120+T116+T117+T118+T119+T120+V116+V117+V118+V119+V120</f>
        <v>0</v>
      </c>
      <c r="V121" s="139"/>
      <c r="W121" s="146" t="s">
        <v>89</v>
      </c>
      <c r="X121" s="147"/>
      <c r="Y121" s="147"/>
      <c r="Z121" s="147"/>
      <c r="AA121" s="138">
        <f>X98+X99+X100+X101+X102+X103+X104+X105+X106+X107+Z98+Z99+Z100+Z101+Z102+Z103+Z104+Z105+Z106+Z107+AB98+AB99+AB100+AB101+AB102+AB103+AB104+AB105+AB106+AB107+AB108+X110+X111+X112+X113+X114+Z110+Z111+Z112+Z113+Z114+AB110+AB111+AB112+AB113+AB114+X116+X117+X118+X119+X120+Z116+Z117+Z118+Z119+Z120+AB116+AB117+AB118+AB119+AB120</f>
        <v>0</v>
      </c>
      <c r="AB121" s="139"/>
    </row>
    <row r="122" spans="1:28" x14ac:dyDescent="0.25">
      <c r="A122" s="63">
        <f t="shared" si="3"/>
        <v>0</v>
      </c>
      <c r="B122" s="52"/>
      <c r="C122" s="93"/>
      <c r="D122" s="52"/>
      <c r="J122" s="154"/>
      <c r="K122" s="140" t="s">
        <v>90</v>
      </c>
      <c r="L122" s="141"/>
      <c r="M122" s="141"/>
      <c r="N122" s="141"/>
      <c r="O122" s="141"/>
      <c r="P122" s="141"/>
      <c r="Q122" s="140" t="s">
        <v>90</v>
      </c>
      <c r="R122" s="141"/>
      <c r="S122" s="141"/>
      <c r="T122" s="141"/>
      <c r="U122" s="141"/>
      <c r="V122" s="141"/>
      <c r="W122" s="140" t="s">
        <v>90</v>
      </c>
      <c r="X122" s="141"/>
      <c r="Y122" s="141"/>
      <c r="Z122" s="141"/>
      <c r="AA122" s="141"/>
      <c r="AB122" s="141"/>
    </row>
    <row r="123" spans="1:28" ht="15.75" customHeight="1" x14ac:dyDescent="0.25">
      <c r="A123" s="63">
        <f t="shared" si="3"/>
        <v>0</v>
      </c>
      <c r="B123" s="52"/>
      <c r="C123" s="93"/>
      <c r="D123" s="52"/>
      <c r="J123" s="154"/>
      <c r="K123" s="142" t="s">
        <v>91</v>
      </c>
      <c r="L123" s="143"/>
      <c r="M123" s="143"/>
      <c r="N123" s="144"/>
      <c r="O123" s="145"/>
      <c r="P123" s="145"/>
      <c r="Q123" s="142" t="s">
        <v>91</v>
      </c>
      <c r="R123" s="143"/>
      <c r="S123" s="143"/>
      <c r="T123" s="144"/>
      <c r="U123" s="145"/>
      <c r="V123" s="145"/>
      <c r="W123" s="142" t="s">
        <v>91</v>
      </c>
      <c r="X123" s="143"/>
      <c r="Y123" s="143"/>
      <c r="Z123" s="144"/>
      <c r="AA123" s="145"/>
      <c r="AB123" s="145"/>
    </row>
    <row r="124" spans="1:28" ht="15.75" customHeight="1" x14ac:dyDescent="0.25">
      <c r="A124" s="63">
        <f t="shared" si="3"/>
        <v>0</v>
      </c>
      <c r="B124" s="52"/>
      <c r="C124" s="93"/>
      <c r="D124" s="52"/>
      <c r="J124" s="154"/>
      <c r="K124" s="142" t="s">
        <v>92</v>
      </c>
      <c r="L124" s="143"/>
      <c r="M124" s="143"/>
      <c r="N124" s="144"/>
      <c r="O124" s="145"/>
      <c r="P124" s="145"/>
      <c r="Q124" s="142" t="s">
        <v>92</v>
      </c>
      <c r="R124" s="143"/>
      <c r="S124" s="143"/>
      <c r="T124" s="144"/>
      <c r="U124" s="145"/>
      <c r="V124" s="145"/>
      <c r="W124" s="142" t="s">
        <v>92</v>
      </c>
      <c r="X124" s="143"/>
      <c r="Y124" s="143"/>
      <c r="Z124" s="144"/>
      <c r="AA124" s="145"/>
      <c r="AB124" s="145"/>
    </row>
    <row r="125" spans="1:28" ht="15.75" customHeight="1" x14ac:dyDescent="0.25">
      <c r="A125" s="63">
        <f t="shared" si="3"/>
        <v>0</v>
      </c>
      <c r="B125" s="52"/>
      <c r="C125" s="93"/>
      <c r="D125" s="52"/>
      <c r="J125" s="105"/>
      <c r="K125" s="97"/>
      <c r="L125"/>
      <c r="M125" s="97"/>
      <c r="N125"/>
      <c r="O125" s="97"/>
      <c r="P125"/>
      <c r="Q125" s="97"/>
      <c r="R125"/>
      <c r="S125" s="97"/>
      <c r="T125"/>
      <c r="U125" s="97"/>
      <c r="V125"/>
      <c r="W125" s="97"/>
      <c r="X125"/>
      <c r="Y125" s="97"/>
      <c r="Z125"/>
      <c r="AA125" s="97"/>
      <c r="AB125"/>
    </row>
    <row r="126" spans="1:28" x14ac:dyDescent="0.25">
      <c r="A126" s="63">
        <f t="shared" si="3"/>
        <v>0</v>
      </c>
      <c r="B126" s="52"/>
      <c r="C126" s="93"/>
      <c r="D126" s="52"/>
      <c r="J126" s="105"/>
      <c r="K126" s="97"/>
      <c r="L126"/>
      <c r="M126" s="97"/>
      <c r="N126"/>
      <c r="O126" s="97"/>
      <c r="P126"/>
      <c r="Q126" s="97"/>
      <c r="R126"/>
      <c r="S126" s="97"/>
      <c r="T126"/>
      <c r="U126" s="97"/>
      <c r="V126"/>
      <c r="W126" s="97"/>
      <c r="X126"/>
      <c r="Y126" s="97"/>
      <c r="Z126"/>
      <c r="AA126" s="97"/>
      <c r="AB126"/>
    </row>
    <row r="127" spans="1:28" x14ac:dyDescent="0.25">
      <c r="A127" s="63">
        <f t="shared" si="3"/>
        <v>0</v>
      </c>
      <c r="B127" s="52"/>
      <c r="C127" s="93"/>
      <c r="D127" s="52"/>
      <c r="J127" s="105"/>
      <c r="K127" s="97"/>
      <c r="L127"/>
      <c r="M127" s="97"/>
      <c r="N127"/>
      <c r="O127" s="97"/>
      <c r="P127"/>
      <c r="Q127" s="97"/>
      <c r="R127"/>
      <c r="S127" s="97"/>
      <c r="T127"/>
      <c r="U127" s="97"/>
      <c r="V127"/>
      <c r="W127" s="97"/>
      <c r="X127"/>
      <c r="Y127" s="97"/>
      <c r="Z127"/>
      <c r="AA127" s="97"/>
      <c r="AB127"/>
    </row>
    <row r="128" spans="1:28" x14ac:dyDescent="0.25">
      <c r="A128" s="63">
        <f t="shared" si="3"/>
        <v>0</v>
      </c>
      <c r="B128" s="52"/>
      <c r="C128" s="93"/>
      <c r="D128" s="52"/>
      <c r="J128" s="105"/>
      <c r="K128" s="97"/>
      <c r="L128"/>
      <c r="M128" s="97"/>
      <c r="N128"/>
      <c r="O128" s="97"/>
      <c r="P128"/>
      <c r="Q128" s="97"/>
      <c r="R128"/>
      <c r="S128" s="97"/>
      <c r="T128"/>
      <c r="U128" s="97"/>
      <c r="V128"/>
      <c r="W128" s="97"/>
      <c r="X128"/>
      <c r="Y128" s="97"/>
      <c r="Z128"/>
      <c r="AA128" s="97"/>
      <c r="AB128"/>
    </row>
    <row r="129" spans="1:28" x14ac:dyDescent="0.25">
      <c r="A129" s="63">
        <f t="shared" si="3"/>
        <v>0</v>
      </c>
      <c r="B129" s="52"/>
      <c r="C129" s="93"/>
      <c r="D129" s="52"/>
      <c r="J129" s="105"/>
      <c r="K129" s="97"/>
      <c r="L129"/>
      <c r="M129" s="97"/>
      <c r="N129"/>
      <c r="O129" s="97"/>
      <c r="P129"/>
      <c r="Q129" s="97"/>
      <c r="R129"/>
      <c r="S129" s="97"/>
      <c r="T129"/>
      <c r="U129" s="97"/>
      <c r="V129"/>
      <c r="W129" s="97"/>
      <c r="X129"/>
      <c r="Y129" s="97"/>
      <c r="Z129"/>
      <c r="AA129" s="97"/>
      <c r="AB129"/>
    </row>
    <row r="130" spans="1:28" ht="17.25" customHeight="1" x14ac:dyDescent="0.25">
      <c r="A130" s="63">
        <f t="shared" si="3"/>
        <v>0</v>
      </c>
      <c r="B130" s="52"/>
      <c r="C130" s="93"/>
      <c r="D130" s="52"/>
      <c r="K130" s="97"/>
      <c r="L130"/>
      <c r="M130" s="97"/>
      <c r="N130"/>
      <c r="O130" s="97"/>
      <c r="P130"/>
      <c r="Q130" s="97"/>
      <c r="R130"/>
      <c r="S130" s="97"/>
      <c r="T130"/>
      <c r="U130" s="97"/>
      <c r="V130"/>
      <c r="W130" s="97"/>
      <c r="X130"/>
      <c r="Y130" s="97"/>
      <c r="Z130"/>
      <c r="AA130" s="97"/>
      <c r="AB130"/>
    </row>
    <row r="131" spans="1:28" ht="17.25" customHeight="1" x14ac:dyDescent="0.25">
      <c r="A131" s="63">
        <f t="shared" si="3"/>
        <v>0</v>
      </c>
      <c r="B131" s="52"/>
      <c r="C131" s="93"/>
      <c r="D131" s="52"/>
      <c r="K131" s="97"/>
      <c r="L131"/>
      <c r="M131" s="97"/>
      <c r="N131"/>
      <c r="O131" s="97"/>
      <c r="P131"/>
      <c r="Q131" s="97"/>
      <c r="R131"/>
      <c r="S131" s="97"/>
      <c r="T131"/>
      <c r="U131" s="97"/>
      <c r="V131"/>
      <c r="W131" s="97"/>
      <c r="X131"/>
      <c r="Y131" s="97"/>
      <c r="Z131"/>
      <c r="AA131" s="97"/>
      <c r="AB131"/>
    </row>
    <row r="132" spans="1:28" ht="17.25" customHeight="1" x14ac:dyDescent="0.25">
      <c r="A132" s="63">
        <f t="shared" si="3"/>
        <v>0</v>
      </c>
      <c r="B132" s="52"/>
      <c r="C132" s="93"/>
      <c r="D132" s="52"/>
      <c r="K132" s="97"/>
      <c r="L132"/>
      <c r="M132" s="97"/>
      <c r="N132"/>
      <c r="O132" s="97"/>
      <c r="P132"/>
      <c r="Q132" s="97"/>
      <c r="R132"/>
      <c r="S132" s="97"/>
      <c r="T132"/>
      <c r="U132" s="97"/>
      <c r="V132"/>
      <c r="W132" s="97"/>
      <c r="X132"/>
      <c r="Y132" s="97"/>
      <c r="Z132"/>
      <c r="AA132" s="97"/>
      <c r="AB132"/>
    </row>
    <row r="133" spans="1:28" ht="17.25" customHeight="1" x14ac:dyDescent="0.25">
      <c r="A133" s="63">
        <f t="shared" si="3"/>
        <v>0</v>
      </c>
      <c r="B133" s="52"/>
      <c r="C133" s="93"/>
      <c r="D133" s="52"/>
      <c r="K133" s="97"/>
      <c r="L133"/>
      <c r="M133" s="97"/>
      <c r="N133"/>
      <c r="O133" s="97"/>
      <c r="P133"/>
      <c r="Q133" s="97"/>
      <c r="R133"/>
      <c r="S133" s="97"/>
      <c r="T133"/>
      <c r="U133" s="97"/>
      <c r="V133"/>
      <c r="W133" s="97"/>
      <c r="X133"/>
      <c r="Y133" s="97"/>
      <c r="Z133"/>
      <c r="AA133" s="97"/>
      <c r="AB133"/>
    </row>
    <row r="134" spans="1:28" ht="17.25" customHeight="1" x14ac:dyDescent="0.25">
      <c r="A134" s="63">
        <f t="shared" si="3"/>
        <v>0</v>
      </c>
      <c r="B134" s="52"/>
      <c r="C134" s="93"/>
      <c r="D134" s="52"/>
      <c r="K134" s="97"/>
      <c r="L134"/>
      <c r="M134" s="97"/>
      <c r="N134"/>
      <c r="O134" s="97"/>
      <c r="P134"/>
      <c r="Q134" s="97"/>
      <c r="R134"/>
      <c r="S134" s="97"/>
      <c r="T134"/>
      <c r="U134" s="97"/>
      <c r="V134"/>
      <c r="W134" s="97"/>
      <c r="X134"/>
      <c r="Y134" s="97"/>
      <c r="Z134"/>
      <c r="AA134" s="97"/>
      <c r="AB134"/>
    </row>
    <row r="135" spans="1:28" ht="17.25" customHeight="1" x14ac:dyDescent="0.25">
      <c r="A135" s="63">
        <f t="shared" si="3"/>
        <v>0</v>
      </c>
      <c r="B135" s="52"/>
      <c r="C135" s="93"/>
      <c r="D135" s="52"/>
      <c r="K135" s="97"/>
      <c r="L135"/>
      <c r="M135" s="97"/>
      <c r="N135"/>
      <c r="O135" s="97"/>
      <c r="P135"/>
      <c r="Q135" s="97"/>
      <c r="R135"/>
      <c r="S135" s="97"/>
      <c r="T135"/>
      <c r="U135" s="97"/>
      <c r="V135"/>
      <c r="W135" s="97"/>
      <c r="X135"/>
      <c r="Y135" s="97"/>
      <c r="Z135"/>
      <c r="AA135" s="97"/>
      <c r="AB135"/>
    </row>
    <row r="136" spans="1:28" ht="17.25" customHeight="1" x14ac:dyDescent="0.25">
      <c r="A136" s="63">
        <f t="shared" si="3"/>
        <v>0</v>
      </c>
      <c r="B136" s="52"/>
      <c r="C136" s="93"/>
      <c r="D136" s="52"/>
      <c r="K136" s="97"/>
      <c r="L136"/>
      <c r="M136" s="97"/>
      <c r="N136"/>
      <c r="O136" s="97"/>
      <c r="P136"/>
      <c r="Q136" s="97"/>
      <c r="R136"/>
      <c r="S136" s="97"/>
      <c r="T136"/>
      <c r="U136" s="97"/>
      <c r="V136"/>
      <c r="W136" s="97"/>
      <c r="X136"/>
      <c r="Y136" s="97"/>
      <c r="Z136"/>
      <c r="AA136" s="97"/>
      <c r="AB136"/>
    </row>
    <row r="137" spans="1:28" ht="17.25" customHeight="1" thickBot="1" x14ac:dyDescent="0.3">
      <c r="A137" s="63">
        <f t="shared" si="3"/>
        <v>0</v>
      </c>
      <c r="B137" s="52"/>
      <c r="C137" s="93"/>
      <c r="D137" s="52"/>
      <c r="K137" s="97"/>
      <c r="L137"/>
      <c r="M137" s="97"/>
      <c r="N137"/>
      <c r="O137" s="97"/>
      <c r="P137"/>
      <c r="Q137" s="97"/>
      <c r="R137"/>
      <c r="S137" s="97"/>
      <c r="T137"/>
      <c r="U137" s="97"/>
      <c r="V137"/>
      <c r="W137" s="97"/>
      <c r="X137"/>
      <c r="Y137" s="97"/>
      <c r="Z137"/>
      <c r="AA137" s="97"/>
      <c r="AB137"/>
    </row>
    <row r="138" spans="1:28" ht="17.25" customHeight="1" x14ac:dyDescent="0.25">
      <c r="A138" s="63">
        <f t="shared" si="3"/>
        <v>0</v>
      </c>
      <c r="B138" s="52"/>
      <c r="C138" s="93"/>
      <c r="D138" s="52"/>
      <c r="J138" s="154" t="s">
        <v>154</v>
      </c>
      <c r="K138" s="122">
        <f>K92+3</f>
        <v>10</v>
      </c>
      <c r="L138" s="125"/>
      <c r="M138" s="125"/>
      <c r="N138" s="125"/>
      <c r="O138" s="125"/>
      <c r="P138" s="126"/>
      <c r="Q138" s="122">
        <f>Q92+3</f>
        <v>11</v>
      </c>
      <c r="R138" s="125"/>
      <c r="S138" s="125"/>
      <c r="T138" s="125"/>
      <c r="U138" s="125"/>
      <c r="V138" s="126"/>
      <c r="W138" s="122">
        <f>W92+3</f>
        <v>12</v>
      </c>
      <c r="X138" s="125"/>
      <c r="Y138" s="125"/>
      <c r="Z138" s="125"/>
      <c r="AA138" s="125"/>
      <c r="AB138" s="126"/>
    </row>
    <row r="139" spans="1:28" ht="18.75" x14ac:dyDescent="0.3">
      <c r="J139" s="154"/>
      <c r="K139" s="95" t="s">
        <v>46</v>
      </c>
      <c r="L139" s="127">
        <f>'A REMPLIR - PERSONNALISATION'!$G$8</f>
        <v>0</v>
      </c>
      <c r="M139" s="127"/>
      <c r="N139" s="127"/>
      <c r="O139" s="127"/>
      <c r="P139" s="128"/>
      <c r="Q139" s="95" t="s">
        <v>46</v>
      </c>
      <c r="R139" s="127">
        <f>'A REMPLIR - PERSONNALISATION'!$G$8</f>
        <v>0</v>
      </c>
      <c r="S139" s="127"/>
      <c r="T139" s="127"/>
      <c r="U139" s="127"/>
      <c r="V139" s="128"/>
      <c r="W139" s="95" t="s">
        <v>46</v>
      </c>
      <c r="X139" s="127">
        <f>'A REMPLIR - PERSONNALISATION'!$G$8</f>
        <v>0</v>
      </c>
      <c r="Y139" s="127"/>
      <c r="Z139" s="127"/>
      <c r="AA139" s="127"/>
      <c r="AB139" s="128"/>
    </row>
    <row r="140" spans="1:28" x14ac:dyDescent="0.25">
      <c r="J140" s="154"/>
      <c r="K140" s="65" t="s">
        <v>47</v>
      </c>
      <c r="L140" s="115"/>
      <c r="M140" s="115"/>
      <c r="N140" s="56" t="s">
        <v>104</v>
      </c>
      <c r="O140" s="103"/>
      <c r="P140" s="57"/>
      <c r="Q140" s="65" t="s">
        <v>47</v>
      </c>
      <c r="R140" s="115"/>
      <c r="S140" s="115"/>
      <c r="T140" s="56" t="s">
        <v>104</v>
      </c>
      <c r="U140" s="103"/>
      <c r="V140" s="57"/>
      <c r="W140" s="65" t="s">
        <v>47</v>
      </c>
      <c r="X140" s="115"/>
      <c r="Y140" s="115"/>
      <c r="Z140" s="56" t="s">
        <v>104</v>
      </c>
      <c r="AA140" s="103"/>
      <c r="AB140" s="57"/>
    </row>
    <row r="141" spans="1:28" ht="16.5" thickBot="1" x14ac:dyDescent="0.3">
      <c r="J141" s="154"/>
      <c r="K141" s="66" t="s">
        <v>9</v>
      </c>
      <c r="L141" s="59"/>
      <c r="M141" s="90" t="s">
        <v>48</v>
      </c>
      <c r="N141" s="120"/>
      <c r="O141" s="120"/>
      <c r="P141" s="121"/>
      <c r="Q141" s="66" t="s">
        <v>9</v>
      </c>
      <c r="R141" s="59"/>
      <c r="S141" s="90" t="s">
        <v>48</v>
      </c>
      <c r="T141" s="120"/>
      <c r="U141" s="120"/>
      <c r="V141" s="121"/>
      <c r="W141" s="66" t="s">
        <v>9</v>
      </c>
      <c r="X141" s="59"/>
      <c r="Y141" s="90" t="s">
        <v>48</v>
      </c>
      <c r="Z141" s="120"/>
      <c r="AA141" s="120"/>
      <c r="AB141" s="121"/>
    </row>
    <row r="142" spans="1:28" x14ac:dyDescent="0.25">
      <c r="J142" s="154"/>
      <c r="K142" s="134" t="s">
        <v>152</v>
      </c>
      <c r="L142" s="135"/>
      <c r="M142" s="135"/>
      <c r="N142" s="135"/>
      <c r="O142" s="135"/>
      <c r="P142" s="135"/>
      <c r="Q142" s="134" t="s">
        <v>152</v>
      </c>
      <c r="R142" s="135"/>
      <c r="S142" s="135"/>
      <c r="T142" s="135"/>
      <c r="U142" s="135"/>
      <c r="V142" s="135"/>
      <c r="W142" s="134" t="s">
        <v>152</v>
      </c>
      <c r="X142" s="135"/>
      <c r="Y142" s="135"/>
      <c r="Z142" s="135"/>
      <c r="AA142" s="135"/>
      <c r="AB142" s="135"/>
    </row>
    <row r="143" spans="1:28" x14ac:dyDescent="0.25">
      <c r="J143" s="154"/>
      <c r="K143" s="136" t="s">
        <v>49</v>
      </c>
      <c r="L143" s="137"/>
      <c r="M143" s="137"/>
      <c r="N143" s="137"/>
      <c r="O143" s="137"/>
      <c r="P143" s="137"/>
      <c r="Q143" s="136" t="s">
        <v>49</v>
      </c>
      <c r="R143" s="137"/>
      <c r="S143" s="137"/>
      <c r="T143" s="137"/>
      <c r="U143" s="137"/>
      <c r="V143" s="137"/>
      <c r="W143" s="136" t="s">
        <v>49</v>
      </c>
      <c r="X143" s="137"/>
      <c r="Y143" s="137"/>
      <c r="Z143" s="137"/>
      <c r="AA143" s="137"/>
      <c r="AB143" s="137"/>
    </row>
    <row r="144" spans="1:28" x14ac:dyDescent="0.25">
      <c r="J144" s="154"/>
      <c r="K144" s="22" t="s">
        <v>50</v>
      </c>
      <c r="L144" s="53"/>
      <c r="M144" s="23" t="s">
        <v>76</v>
      </c>
      <c r="N144" s="53"/>
      <c r="O144" s="23" t="s">
        <v>52</v>
      </c>
      <c r="P144" s="53"/>
      <c r="Q144" s="22" t="s">
        <v>50</v>
      </c>
      <c r="R144" s="53"/>
      <c r="S144" s="23" t="s">
        <v>76</v>
      </c>
      <c r="T144" s="53"/>
      <c r="U144" s="23" t="s">
        <v>52</v>
      </c>
      <c r="V144" s="53"/>
      <c r="W144" s="22" t="s">
        <v>50</v>
      </c>
      <c r="X144" s="53"/>
      <c r="Y144" s="23" t="s">
        <v>76</v>
      </c>
      <c r="Z144" s="53"/>
      <c r="AA144" s="23" t="s">
        <v>52</v>
      </c>
      <c r="AB144" s="53"/>
    </row>
    <row r="145" spans="10:28" x14ac:dyDescent="0.25">
      <c r="J145" s="154"/>
      <c r="K145" s="22" t="s">
        <v>53</v>
      </c>
      <c r="L145" s="53"/>
      <c r="M145" s="23" t="s">
        <v>51</v>
      </c>
      <c r="N145" s="53"/>
      <c r="O145" s="23" t="s">
        <v>55</v>
      </c>
      <c r="P145" s="53"/>
      <c r="Q145" s="22" t="s">
        <v>53</v>
      </c>
      <c r="R145" s="53"/>
      <c r="S145" s="23" t="s">
        <v>51</v>
      </c>
      <c r="T145" s="53"/>
      <c r="U145" s="23" t="s">
        <v>55</v>
      </c>
      <c r="V145" s="53"/>
      <c r="W145" s="22" t="s">
        <v>53</v>
      </c>
      <c r="X145" s="53"/>
      <c r="Y145" s="23" t="s">
        <v>51</v>
      </c>
      <c r="Z145" s="53"/>
      <c r="AA145" s="23" t="s">
        <v>55</v>
      </c>
      <c r="AB145" s="53"/>
    </row>
    <row r="146" spans="10:28" x14ac:dyDescent="0.25">
      <c r="J146" s="154"/>
      <c r="K146" s="22" t="s">
        <v>56</v>
      </c>
      <c r="L146" s="53"/>
      <c r="M146" s="23" t="s">
        <v>54</v>
      </c>
      <c r="N146" s="53"/>
      <c r="O146" s="23" t="s">
        <v>57</v>
      </c>
      <c r="P146" s="53"/>
      <c r="Q146" s="22" t="s">
        <v>56</v>
      </c>
      <c r="R146" s="53"/>
      <c r="S146" s="23" t="s">
        <v>54</v>
      </c>
      <c r="T146" s="53"/>
      <c r="U146" s="23" t="s">
        <v>57</v>
      </c>
      <c r="V146" s="53"/>
      <c r="W146" s="22" t="s">
        <v>56</v>
      </c>
      <c r="X146" s="53"/>
      <c r="Y146" s="23" t="s">
        <v>54</v>
      </c>
      <c r="Z146" s="53"/>
      <c r="AA146" s="23" t="s">
        <v>57</v>
      </c>
      <c r="AB146" s="53"/>
    </row>
    <row r="147" spans="10:28" x14ac:dyDescent="0.25">
      <c r="J147" s="154"/>
      <c r="K147" s="21" t="s">
        <v>58</v>
      </c>
      <c r="L147" s="53"/>
      <c r="M147" s="23" t="s">
        <v>59</v>
      </c>
      <c r="N147" s="53"/>
      <c r="O147" s="23" t="s">
        <v>60</v>
      </c>
      <c r="P147" s="53"/>
      <c r="Q147" s="21" t="s">
        <v>58</v>
      </c>
      <c r="R147" s="53"/>
      <c r="S147" s="23" t="s">
        <v>59</v>
      </c>
      <c r="T147" s="53"/>
      <c r="U147" s="23" t="s">
        <v>60</v>
      </c>
      <c r="V147" s="53"/>
      <c r="W147" s="21" t="s">
        <v>58</v>
      </c>
      <c r="X147" s="53"/>
      <c r="Y147" s="23" t="s">
        <v>59</v>
      </c>
      <c r="Z147" s="53"/>
      <c r="AA147" s="23" t="s">
        <v>60</v>
      </c>
      <c r="AB147" s="53"/>
    </row>
    <row r="148" spans="10:28" x14ac:dyDescent="0.25">
      <c r="J148" s="154"/>
      <c r="K148" s="21" t="s">
        <v>61</v>
      </c>
      <c r="L148" s="53"/>
      <c r="M148" s="22" t="s">
        <v>62</v>
      </c>
      <c r="N148" s="53"/>
      <c r="O148" s="23" t="s">
        <v>63</v>
      </c>
      <c r="P148" s="53"/>
      <c r="Q148" s="21" t="s">
        <v>61</v>
      </c>
      <c r="R148" s="53"/>
      <c r="S148" s="22" t="s">
        <v>62</v>
      </c>
      <c r="T148" s="53"/>
      <c r="U148" s="23" t="s">
        <v>63</v>
      </c>
      <c r="V148" s="53"/>
      <c r="W148" s="21" t="s">
        <v>61</v>
      </c>
      <c r="X148" s="53"/>
      <c r="Y148" s="22" t="s">
        <v>62</v>
      </c>
      <c r="Z148" s="53"/>
      <c r="AA148" s="23" t="s">
        <v>63</v>
      </c>
      <c r="AB148" s="53"/>
    </row>
    <row r="149" spans="10:28" x14ac:dyDescent="0.25">
      <c r="J149" s="154"/>
      <c r="K149" s="21" t="s">
        <v>64</v>
      </c>
      <c r="L149" s="54"/>
      <c r="M149" s="22" t="s">
        <v>65</v>
      </c>
      <c r="N149" s="54"/>
      <c r="O149" s="22" t="s">
        <v>66</v>
      </c>
      <c r="P149" s="54"/>
      <c r="Q149" s="21" t="s">
        <v>64</v>
      </c>
      <c r="R149" s="54"/>
      <c r="S149" s="22" t="s">
        <v>65</v>
      </c>
      <c r="T149" s="54"/>
      <c r="U149" s="22" t="s">
        <v>66</v>
      </c>
      <c r="V149" s="54"/>
      <c r="W149" s="21" t="s">
        <v>64</v>
      </c>
      <c r="X149" s="54"/>
      <c r="Y149" s="22" t="s">
        <v>65</v>
      </c>
      <c r="Z149" s="54"/>
      <c r="AA149" s="22" t="s">
        <v>66</v>
      </c>
      <c r="AB149" s="54"/>
    </row>
    <row r="150" spans="10:28" x14ac:dyDescent="0.25">
      <c r="J150" s="154"/>
      <c r="K150" s="21" t="s">
        <v>67</v>
      </c>
      <c r="L150" s="54"/>
      <c r="M150" s="22" t="s">
        <v>68</v>
      </c>
      <c r="N150" s="54"/>
      <c r="O150" s="22" t="s">
        <v>69</v>
      </c>
      <c r="P150" s="54"/>
      <c r="Q150" s="21" t="s">
        <v>67</v>
      </c>
      <c r="R150" s="54"/>
      <c r="S150" s="22" t="s">
        <v>68</v>
      </c>
      <c r="T150" s="54"/>
      <c r="U150" s="22" t="s">
        <v>69</v>
      </c>
      <c r="V150" s="54"/>
      <c r="W150" s="21" t="s">
        <v>67</v>
      </c>
      <c r="X150" s="54"/>
      <c r="Y150" s="22" t="s">
        <v>68</v>
      </c>
      <c r="Z150" s="54"/>
      <c r="AA150" s="22" t="s">
        <v>69</v>
      </c>
      <c r="AB150" s="54"/>
    </row>
    <row r="151" spans="10:28" x14ac:dyDescent="0.25">
      <c r="J151" s="154"/>
      <c r="K151" s="21" t="s">
        <v>70</v>
      </c>
      <c r="L151" s="54"/>
      <c r="M151" s="22" t="s">
        <v>71</v>
      </c>
      <c r="N151" s="54"/>
      <c r="O151" s="22" t="s">
        <v>72</v>
      </c>
      <c r="P151" s="54"/>
      <c r="Q151" s="21" t="s">
        <v>70</v>
      </c>
      <c r="R151" s="54"/>
      <c r="S151" s="22" t="s">
        <v>71</v>
      </c>
      <c r="T151" s="54"/>
      <c r="U151" s="22" t="s">
        <v>72</v>
      </c>
      <c r="V151" s="54"/>
      <c r="W151" s="21" t="s">
        <v>70</v>
      </c>
      <c r="X151" s="54"/>
      <c r="Y151" s="22" t="s">
        <v>71</v>
      </c>
      <c r="Z151" s="54"/>
      <c r="AA151" s="22" t="s">
        <v>72</v>
      </c>
      <c r="AB151" s="54"/>
    </row>
    <row r="152" spans="10:28" x14ac:dyDescent="0.25">
      <c r="J152" s="154"/>
      <c r="K152" s="21" t="s">
        <v>93</v>
      </c>
      <c r="L152" s="54"/>
      <c r="M152" s="22" t="s">
        <v>74</v>
      </c>
      <c r="N152" s="54"/>
      <c r="O152" s="22" t="s">
        <v>75</v>
      </c>
      <c r="P152" s="54"/>
      <c r="Q152" s="21" t="s">
        <v>93</v>
      </c>
      <c r="R152" s="54"/>
      <c r="S152" s="22" t="s">
        <v>74</v>
      </c>
      <c r="T152" s="54"/>
      <c r="U152" s="22" t="s">
        <v>75</v>
      </c>
      <c r="V152" s="54"/>
      <c r="W152" s="21" t="s">
        <v>93</v>
      </c>
      <c r="X152" s="54"/>
      <c r="Y152" s="22" t="s">
        <v>74</v>
      </c>
      <c r="Z152" s="54"/>
      <c r="AA152" s="22" t="s">
        <v>75</v>
      </c>
      <c r="AB152" s="54"/>
    </row>
    <row r="153" spans="10:28" x14ac:dyDescent="0.25">
      <c r="J153" s="154"/>
      <c r="K153" s="21" t="s">
        <v>73</v>
      </c>
      <c r="L153" s="54"/>
      <c r="M153" s="22" t="s">
        <v>77</v>
      </c>
      <c r="N153" s="54"/>
      <c r="O153" s="22" t="s">
        <v>78</v>
      </c>
      <c r="P153" s="54"/>
      <c r="Q153" s="21" t="s">
        <v>73</v>
      </c>
      <c r="R153" s="54"/>
      <c r="S153" s="22" t="s">
        <v>77</v>
      </c>
      <c r="T153" s="54"/>
      <c r="U153" s="22" t="s">
        <v>78</v>
      </c>
      <c r="V153" s="54"/>
      <c r="W153" s="21" t="s">
        <v>73</v>
      </c>
      <c r="X153" s="54"/>
      <c r="Y153" s="22" t="s">
        <v>77</v>
      </c>
      <c r="Z153" s="54"/>
      <c r="AA153" s="22" t="s">
        <v>78</v>
      </c>
      <c r="AB153" s="54"/>
    </row>
    <row r="154" spans="10:28" x14ac:dyDescent="0.25">
      <c r="J154" s="154"/>
      <c r="K154" s="96"/>
      <c r="L154" s="19"/>
      <c r="M154" s="99"/>
      <c r="N154" s="19"/>
      <c r="O154" s="22" t="s">
        <v>79</v>
      </c>
      <c r="P154" s="60"/>
      <c r="Q154" s="96"/>
      <c r="R154" s="19"/>
      <c r="S154" s="99"/>
      <c r="T154" s="19"/>
      <c r="U154" s="22" t="s">
        <v>79</v>
      </c>
      <c r="V154" s="60"/>
      <c r="W154" s="96"/>
      <c r="X154" s="19"/>
      <c r="Y154" s="99"/>
      <c r="Z154" s="19"/>
      <c r="AA154" s="22" t="s">
        <v>79</v>
      </c>
      <c r="AB154" s="60"/>
    </row>
    <row r="155" spans="10:28" x14ac:dyDescent="0.25">
      <c r="J155" s="154"/>
      <c r="K155" s="129" t="s">
        <v>80</v>
      </c>
      <c r="L155" s="130"/>
      <c r="M155" s="130"/>
      <c r="N155" s="130"/>
      <c r="O155" s="130"/>
      <c r="P155" s="131"/>
      <c r="Q155" s="129" t="s">
        <v>80</v>
      </c>
      <c r="R155" s="130"/>
      <c r="S155" s="130"/>
      <c r="T155" s="130"/>
      <c r="U155" s="130"/>
      <c r="V155" s="131"/>
      <c r="W155" s="129" t="s">
        <v>80</v>
      </c>
      <c r="X155" s="130"/>
      <c r="Y155" s="130"/>
      <c r="Z155" s="130"/>
      <c r="AA155" s="130"/>
      <c r="AB155" s="131"/>
    </row>
    <row r="156" spans="10:28" x14ac:dyDescent="0.25">
      <c r="J156" s="154"/>
      <c r="K156" s="21" t="s">
        <v>53</v>
      </c>
      <c r="L156" s="54"/>
      <c r="M156" s="21" t="s">
        <v>67</v>
      </c>
      <c r="N156" s="54"/>
      <c r="O156" s="22" t="s">
        <v>74</v>
      </c>
      <c r="P156" s="54"/>
      <c r="Q156" s="21" t="s">
        <v>53</v>
      </c>
      <c r="R156" s="54"/>
      <c r="S156" s="21" t="s">
        <v>67</v>
      </c>
      <c r="T156" s="54"/>
      <c r="U156" s="22" t="s">
        <v>74</v>
      </c>
      <c r="V156" s="54"/>
      <c r="W156" s="21" t="s">
        <v>53</v>
      </c>
      <c r="X156" s="54"/>
      <c r="Y156" s="21" t="s">
        <v>67</v>
      </c>
      <c r="Z156" s="54"/>
      <c r="AA156" s="22" t="s">
        <v>74</v>
      </c>
      <c r="AB156" s="54"/>
    </row>
    <row r="157" spans="10:28" x14ac:dyDescent="0.25">
      <c r="J157" s="154"/>
      <c r="K157" s="21" t="s">
        <v>81</v>
      </c>
      <c r="L157" s="54"/>
      <c r="M157" s="22" t="s">
        <v>59</v>
      </c>
      <c r="N157" s="54"/>
      <c r="O157" s="22" t="s">
        <v>77</v>
      </c>
      <c r="P157" s="54"/>
      <c r="Q157" s="21" t="s">
        <v>81</v>
      </c>
      <c r="R157" s="54"/>
      <c r="S157" s="22" t="s">
        <v>59</v>
      </c>
      <c r="T157" s="54"/>
      <c r="U157" s="22" t="s">
        <v>77</v>
      </c>
      <c r="V157" s="54"/>
      <c r="W157" s="21" t="s">
        <v>81</v>
      </c>
      <c r="X157" s="54"/>
      <c r="Y157" s="22" t="s">
        <v>59</v>
      </c>
      <c r="Z157" s="54"/>
      <c r="AA157" s="22" t="s">
        <v>77</v>
      </c>
      <c r="AB157" s="54"/>
    </row>
    <row r="158" spans="10:28" x14ac:dyDescent="0.25">
      <c r="J158" s="154"/>
      <c r="K158" s="21" t="s">
        <v>82</v>
      </c>
      <c r="L158" s="54"/>
      <c r="M158" s="22" t="s">
        <v>83</v>
      </c>
      <c r="N158" s="54"/>
      <c r="O158" s="22" t="s">
        <v>52</v>
      </c>
      <c r="P158" s="54"/>
      <c r="Q158" s="21" t="s">
        <v>82</v>
      </c>
      <c r="R158" s="54"/>
      <c r="S158" s="22" t="s">
        <v>83</v>
      </c>
      <c r="T158" s="54"/>
      <c r="U158" s="22" t="s">
        <v>52</v>
      </c>
      <c r="V158" s="54"/>
      <c r="W158" s="21" t="s">
        <v>82</v>
      </c>
      <c r="X158" s="54"/>
      <c r="Y158" s="22" t="s">
        <v>83</v>
      </c>
      <c r="Z158" s="54"/>
      <c r="AA158" s="22" t="s">
        <v>52</v>
      </c>
      <c r="AB158" s="54"/>
    </row>
    <row r="159" spans="10:28" x14ac:dyDescent="0.25">
      <c r="J159" s="154"/>
      <c r="K159" s="21" t="s">
        <v>64</v>
      </c>
      <c r="L159" s="54"/>
      <c r="M159" s="100" t="s">
        <v>94</v>
      </c>
      <c r="N159" s="54"/>
      <c r="O159" s="22" t="s">
        <v>55</v>
      </c>
      <c r="P159" s="54"/>
      <c r="Q159" s="21" t="s">
        <v>64</v>
      </c>
      <c r="R159" s="54"/>
      <c r="S159" s="100" t="s">
        <v>94</v>
      </c>
      <c r="T159" s="54"/>
      <c r="U159" s="22" t="s">
        <v>55</v>
      </c>
      <c r="V159" s="54"/>
      <c r="W159" s="21" t="s">
        <v>64</v>
      </c>
      <c r="X159" s="54"/>
      <c r="Y159" s="100" t="s">
        <v>94</v>
      </c>
      <c r="Z159" s="54"/>
      <c r="AA159" s="22" t="s">
        <v>55</v>
      </c>
      <c r="AB159" s="54"/>
    </row>
    <row r="160" spans="10:28" x14ac:dyDescent="0.25">
      <c r="J160" s="154"/>
      <c r="K160" s="21" t="s">
        <v>95</v>
      </c>
      <c r="L160" s="54"/>
      <c r="M160" s="22" t="s">
        <v>69</v>
      </c>
      <c r="N160" s="54"/>
      <c r="O160" s="22" t="s">
        <v>78</v>
      </c>
      <c r="P160" s="60"/>
      <c r="Q160" s="21" t="s">
        <v>95</v>
      </c>
      <c r="R160" s="54"/>
      <c r="S160" s="22" t="s">
        <v>69</v>
      </c>
      <c r="T160" s="54"/>
      <c r="U160" s="22" t="s">
        <v>78</v>
      </c>
      <c r="V160" s="60"/>
      <c r="W160" s="21" t="s">
        <v>95</v>
      </c>
      <c r="X160" s="54"/>
      <c r="Y160" s="22" t="s">
        <v>69</v>
      </c>
      <c r="Z160" s="54"/>
      <c r="AA160" s="22" t="s">
        <v>78</v>
      </c>
      <c r="AB160" s="60"/>
    </row>
    <row r="161" spans="10:28" x14ac:dyDescent="0.25">
      <c r="J161" s="154"/>
      <c r="K161" s="129" t="s">
        <v>84</v>
      </c>
      <c r="L161" s="130"/>
      <c r="M161" s="130"/>
      <c r="N161" s="130"/>
      <c r="O161" s="130"/>
      <c r="P161" s="131"/>
      <c r="Q161" s="129" t="s">
        <v>84</v>
      </c>
      <c r="R161" s="130"/>
      <c r="S161" s="130"/>
      <c r="T161" s="130"/>
      <c r="U161" s="130"/>
      <c r="V161" s="131"/>
      <c r="W161" s="129" t="s">
        <v>84</v>
      </c>
      <c r="X161" s="130"/>
      <c r="Y161" s="130"/>
      <c r="Z161" s="130"/>
      <c r="AA161" s="130"/>
      <c r="AB161" s="131"/>
    </row>
    <row r="162" spans="10:28" x14ac:dyDescent="0.25">
      <c r="J162" s="154"/>
      <c r="K162" s="21" t="s">
        <v>67</v>
      </c>
      <c r="L162" s="54"/>
      <c r="M162" s="22" t="s">
        <v>86</v>
      </c>
      <c r="N162" s="54"/>
      <c r="O162" s="22" t="s">
        <v>101</v>
      </c>
      <c r="P162" s="54"/>
      <c r="Q162" s="21" t="s">
        <v>67</v>
      </c>
      <c r="R162" s="54"/>
      <c r="S162" s="22" t="s">
        <v>86</v>
      </c>
      <c r="T162" s="54"/>
      <c r="U162" s="22" t="s">
        <v>101</v>
      </c>
      <c r="V162" s="54"/>
      <c r="W162" s="21" t="s">
        <v>67</v>
      </c>
      <c r="X162" s="54"/>
      <c r="Y162" s="22" t="s">
        <v>86</v>
      </c>
      <c r="Z162" s="54"/>
      <c r="AA162" s="22" t="s">
        <v>101</v>
      </c>
      <c r="AB162" s="54"/>
    </row>
    <row r="163" spans="10:28" x14ac:dyDescent="0.25">
      <c r="J163" s="154"/>
      <c r="K163" s="21" t="s">
        <v>85</v>
      </c>
      <c r="L163" s="54"/>
      <c r="M163" s="22" t="s">
        <v>88</v>
      </c>
      <c r="N163" s="54"/>
      <c r="O163" s="104" t="s">
        <v>102</v>
      </c>
      <c r="P163" s="54"/>
      <c r="Q163" s="21" t="s">
        <v>85</v>
      </c>
      <c r="R163" s="54"/>
      <c r="S163" s="22" t="s">
        <v>88</v>
      </c>
      <c r="T163" s="54"/>
      <c r="U163" s="104" t="s">
        <v>102</v>
      </c>
      <c r="V163" s="54"/>
      <c r="W163" s="21" t="s">
        <v>85</v>
      </c>
      <c r="X163" s="54"/>
      <c r="Y163" s="22" t="s">
        <v>88</v>
      </c>
      <c r="Z163" s="54"/>
      <c r="AA163" s="104" t="s">
        <v>102</v>
      </c>
      <c r="AB163" s="54"/>
    </row>
    <row r="164" spans="10:28" x14ac:dyDescent="0.25">
      <c r="J164" s="154"/>
      <c r="K164" s="22" t="s">
        <v>96</v>
      </c>
      <c r="L164" s="54"/>
      <c r="M164" s="101" t="s">
        <v>87</v>
      </c>
      <c r="N164" s="54"/>
      <c r="O164" s="22" t="s">
        <v>103</v>
      </c>
      <c r="P164" s="54"/>
      <c r="Q164" s="22" t="s">
        <v>96</v>
      </c>
      <c r="R164" s="54"/>
      <c r="S164" s="101" t="s">
        <v>87</v>
      </c>
      <c r="T164" s="54"/>
      <c r="U164" s="22" t="s">
        <v>103</v>
      </c>
      <c r="V164" s="54"/>
      <c r="W164" s="22" t="s">
        <v>96</v>
      </c>
      <c r="X164" s="54"/>
      <c r="Y164" s="101" t="s">
        <v>87</v>
      </c>
      <c r="Z164" s="54"/>
      <c r="AA164" s="22" t="s">
        <v>103</v>
      </c>
      <c r="AB164" s="54"/>
    </row>
    <row r="165" spans="10:28" x14ac:dyDescent="0.25">
      <c r="J165" s="154"/>
      <c r="K165" s="22" t="s">
        <v>98</v>
      </c>
      <c r="L165" s="54"/>
      <c r="M165" s="102" t="s">
        <v>99</v>
      </c>
      <c r="N165" s="54"/>
      <c r="O165" s="22" t="s">
        <v>79</v>
      </c>
      <c r="P165" s="54"/>
      <c r="Q165" s="22" t="s">
        <v>98</v>
      </c>
      <c r="R165" s="54"/>
      <c r="S165" s="102" t="s">
        <v>99</v>
      </c>
      <c r="T165" s="54"/>
      <c r="U165" s="22" t="s">
        <v>79</v>
      </c>
      <c r="V165" s="54"/>
      <c r="W165" s="22" t="s">
        <v>98</v>
      </c>
      <c r="X165" s="54"/>
      <c r="Y165" s="102" t="s">
        <v>99</v>
      </c>
      <c r="Z165" s="54"/>
      <c r="AA165" s="22" t="s">
        <v>79</v>
      </c>
      <c r="AB165" s="54"/>
    </row>
    <row r="166" spans="10:28" x14ac:dyDescent="0.25">
      <c r="J166" s="154"/>
      <c r="K166" s="22" t="s">
        <v>97</v>
      </c>
      <c r="L166" s="54"/>
      <c r="M166" s="22" t="s">
        <v>100</v>
      </c>
      <c r="N166" s="54"/>
      <c r="O166" s="22"/>
      <c r="P166" s="54"/>
      <c r="Q166" s="22" t="s">
        <v>97</v>
      </c>
      <c r="R166" s="54"/>
      <c r="S166" s="22" t="s">
        <v>100</v>
      </c>
      <c r="T166" s="54"/>
      <c r="U166" s="22"/>
      <c r="V166" s="54"/>
      <c r="W166" s="22" t="s">
        <v>97</v>
      </c>
      <c r="X166" s="54"/>
      <c r="Y166" s="22" t="s">
        <v>100</v>
      </c>
      <c r="Z166" s="54"/>
      <c r="AA166" s="22"/>
      <c r="AB166" s="54"/>
    </row>
    <row r="167" spans="10:28" x14ac:dyDescent="0.25">
      <c r="J167" s="154"/>
      <c r="K167" s="146" t="s">
        <v>89</v>
      </c>
      <c r="L167" s="147"/>
      <c r="M167" s="147"/>
      <c r="N167" s="147"/>
      <c r="O167" s="138">
        <f>L144+L145+L146+L147+L148+L149+L150+L151+L152+L153+N144+N145+N146+N147+N148+N149+N150+N151+N152+N153+P144+P145+P146+P147+P148+P149+P150+P151+P152+P153+P154+L156+L157+L158+L159+L160+N156+N157+N158+N159+N160+P156+P157+P158+P159+P160+L162+L163+L164+L165+L166+N162+N163+N164+N165+N166+P162+P163+P164+P165+P166</f>
        <v>0</v>
      </c>
      <c r="P167" s="139"/>
      <c r="Q167" s="146" t="s">
        <v>89</v>
      </c>
      <c r="R167" s="147"/>
      <c r="S167" s="147"/>
      <c r="T167" s="147"/>
      <c r="U167" s="138">
        <f>R144+R145+R146+R147+R148+R149+R150+R151+R152+R153+T144+T145+T146+T147+T148+T149+T150+T151+T152+T153+V144+V145+V146+V147+V148+V149+V150+V151+V152+V153+V154+R156+R157+R158+R159+R160+T156+T157+T158+T159+T160+V156+V157+V158+V159+V160+R162+R163+R164+R165+R166+T162+T163+T164+T165+T166+V162+V163+V164+V165+V166</f>
        <v>0</v>
      </c>
      <c r="V167" s="139"/>
      <c r="W167" s="146" t="s">
        <v>89</v>
      </c>
      <c r="X167" s="147"/>
      <c r="Y167" s="147"/>
      <c r="Z167" s="147"/>
      <c r="AA167" s="138">
        <f>X144+X145+X146+X147+X148+X149+X150+X151+X152+X153+Z144+Z145+Z146+Z147+Z148+Z149+Z150+Z151+Z152+Z153+AB144+AB145+AB146+AB147+AB148+AB149+AB150+AB151+AB152+AB153+AB154+X156+X157+X158+X159+X160+Z156+Z157+Z158+Z159+Z160+AB156+AB157+AB158+AB159+AB160+X162+X163+X164+X165+X166+Z162+Z163+Z164+Z165+Z166+AB162+AB163+AB164+AB165+AB166</f>
        <v>0</v>
      </c>
      <c r="AB167" s="139"/>
    </row>
    <row r="168" spans="10:28" x14ac:dyDescent="0.25">
      <c r="J168" s="154"/>
      <c r="K168" s="140" t="s">
        <v>90</v>
      </c>
      <c r="L168" s="141"/>
      <c r="M168" s="141"/>
      <c r="N168" s="141"/>
      <c r="O168" s="141"/>
      <c r="P168" s="141"/>
      <c r="Q168" s="140" t="s">
        <v>90</v>
      </c>
      <c r="R168" s="141"/>
      <c r="S168" s="141"/>
      <c r="T168" s="141"/>
      <c r="U168" s="141"/>
      <c r="V168" s="141"/>
      <c r="W168" s="140" t="s">
        <v>90</v>
      </c>
      <c r="X168" s="141"/>
      <c r="Y168" s="141"/>
      <c r="Z168" s="141"/>
      <c r="AA168" s="141"/>
      <c r="AB168" s="141"/>
    </row>
    <row r="169" spans="10:28" x14ac:dyDescent="0.25">
      <c r="J169" s="154"/>
      <c r="K169" s="142" t="s">
        <v>91</v>
      </c>
      <c r="L169" s="143"/>
      <c r="M169" s="143"/>
      <c r="N169" s="144"/>
      <c r="O169" s="145"/>
      <c r="P169" s="145"/>
      <c r="Q169" s="142" t="s">
        <v>91</v>
      </c>
      <c r="R169" s="143"/>
      <c r="S169" s="143"/>
      <c r="T169" s="144"/>
      <c r="U169" s="145"/>
      <c r="V169" s="145"/>
      <c r="W169" s="142" t="s">
        <v>91</v>
      </c>
      <c r="X169" s="143"/>
      <c r="Y169" s="143"/>
      <c r="Z169" s="144"/>
      <c r="AA169" s="145"/>
      <c r="AB169" s="145"/>
    </row>
    <row r="170" spans="10:28" x14ac:dyDescent="0.25">
      <c r="J170" s="154"/>
      <c r="K170" s="142" t="s">
        <v>92</v>
      </c>
      <c r="L170" s="143"/>
      <c r="M170" s="143"/>
      <c r="N170" s="144"/>
      <c r="O170" s="145"/>
      <c r="P170" s="145"/>
      <c r="Q170" s="142" t="s">
        <v>92</v>
      </c>
      <c r="R170" s="143"/>
      <c r="S170" s="143"/>
      <c r="T170" s="144"/>
      <c r="U170" s="145"/>
      <c r="V170" s="145"/>
      <c r="W170" s="142" t="s">
        <v>92</v>
      </c>
      <c r="X170" s="143"/>
      <c r="Y170" s="143"/>
      <c r="Z170" s="144"/>
      <c r="AA170" s="145"/>
      <c r="AB170" s="145"/>
    </row>
    <row r="171" spans="10:28" x14ac:dyDescent="0.25">
      <c r="J171" s="105"/>
      <c r="K171" s="97"/>
      <c r="L171"/>
      <c r="M171" s="97"/>
      <c r="N171"/>
      <c r="O171" s="97"/>
      <c r="P171"/>
      <c r="Q171" s="97"/>
      <c r="R171"/>
      <c r="S171" s="97"/>
      <c r="T171"/>
      <c r="U171" s="97"/>
      <c r="V171"/>
      <c r="W171" s="97"/>
      <c r="X171"/>
      <c r="Y171" s="97"/>
      <c r="Z171"/>
      <c r="AA171" s="97"/>
      <c r="AB171"/>
    </row>
    <row r="172" spans="10:28" x14ac:dyDescent="0.25">
      <c r="J172" s="105"/>
      <c r="K172" s="97"/>
      <c r="L172"/>
      <c r="M172" s="97"/>
      <c r="N172"/>
      <c r="O172" s="97"/>
      <c r="P172"/>
      <c r="Q172" s="97"/>
      <c r="R172"/>
      <c r="S172" s="97"/>
      <c r="T172"/>
      <c r="U172" s="97"/>
      <c r="V172"/>
      <c r="W172" s="97"/>
      <c r="X172"/>
      <c r="Y172" s="97"/>
      <c r="Z172"/>
      <c r="AA172" s="97"/>
      <c r="AB172"/>
    </row>
    <row r="173" spans="10:28" x14ac:dyDescent="0.25">
      <c r="J173" s="105"/>
      <c r="K173" s="97"/>
      <c r="L173"/>
      <c r="M173" s="97"/>
      <c r="N173"/>
      <c r="O173" s="97"/>
      <c r="P173"/>
      <c r="Q173" s="97"/>
      <c r="R173"/>
      <c r="S173" s="97"/>
      <c r="T173"/>
      <c r="U173" s="97"/>
      <c r="V173"/>
      <c r="W173" s="97"/>
      <c r="X173"/>
      <c r="Y173" s="97"/>
      <c r="Z173"/>
      <c r="AA173" s="97"/>
      <c r="AB173"/>
    </row>
    <row r="174" spans="10:28" x14ac:dyDescent="0.25">
      <c r="J174" s="105"/>
      <c r="K174" s="97"/>
      <c r="L174"/>
      <c r="M174" s="97"/>
      <c r="N174"/>
      <c r="O174" s="97"/>
      <c r="P174"/>
      <c r="Q174" s="97"/>
      <c r="R174"/>
      <c r="S174" s="97"/>
      <c r="T174"/>
      <c r="U174" s="97"/>
      <c r="V174"/>
      <c r="W174" s="97"/>
      <c r="X174"/>
      <c r="Y174" s="97"/>
      <c r="Z174"/>
      <c r="AA174" s="97"/>
      <c r="AB174"/>
    </row>
    <row r="175" spans="10:28" x14ac:dyDescent="0.25">
      <c r="J175" s="105"/>
      <c r="K175" s="97"/>
      <c r="L175"/>
      <c r="M175" s="97"/>
      <c r="N175"/>
      <c r="O175" s="97"/>
      <c r="P175"/>
      <c r="Q175" s="97"/>
      <c r="R175"/>
      <c r="S175" s="97"/>
      <c r="T175"/>
      <c r="U175" s="97"/>
      <c r="V175"/>
      <c r="W175" s="97"/>
      <c r="X175"/>
      <c r="Y175" s="97"/>
      <c r="Z175"/>
      <c r="AA175" s="97"/>
      <c r="AB175"/>
    </row>
    <row r="176" spans="10:28" x14ac:dyDescent="0.25">
      <c r="J176" s="105"/>
      <c r="K176" s="97"/>
      <c r="L176"/>
      <c r="M176" s="97"/>
      <c r="N176"/>
      <c r="O176" s="97"/>
      <c r="P176"/>
      <c r="Q176" s="97"/>
      <c r="R176"/>
      <c r="S176" s="97"/>
      <c r="T176"/>
      <c r="U176" s="97"/>
      <c r="V176"/>
      <c r="W176" s="97"/>
      <c r="X176"/>
      <c r="Y176" s="97"/>
      <c r="Z176"/>
      <c r="AA176" s="97"/>
      <c r="AB176"/>
    </row>
    <row r="177" spans="10:28" x14ac:dyDescent="0.25">
      <c r="J177" s="105"/>
      <c r="K177" s="97"/>
      <c r="L177"/>
      <c r="M177" s="97"/>
      <c r="N177"/>
      <c r="O177" s="97"/>
      <c r="P177"/>
      <c r="Q177" s="97"/>
      <c r="R177"/>
      <c r="S177" s="97"/>
      <c r="T177"/>
      <c r="U177" s="97"/>
      <c r="V177"/>
      <c r="W177" s="97"/>
      <c r="X177"/>
      <c r="Y177" s="97"/>
      <c r="Z177"/>
      <c r="AA177" s="97"/>
      <c r="AB177"/>
    </row>
    <row r="178" spans="10:28" x14ac:dyDescent="0.25">
      <c r="J178" s="105"/>
      <c r="K178" s="97"/>
      <c r="L178"/>
      <c r="M178" s="97"/>
      <c r="N178"/>
      <c r="O178" s="97"/>
      <c r="P178"/>
      <c r="Q178" s="97"/>
      <c r="R178"/>
      <c r="S178" s="97"/>
      <c r="T178"/>
      <c r="U178" s="97"/>
      <c r="V178"/>
      <c r="W178" s="97"/>
      <c r="X178"/>
      <c r="Y178" s="97"/>
      <c r="Z178"/>
      <c r="AA178" s="97"/>
      <c r="AB178"/>
    </row>
    <row r="179" spans="10:28" x14ac:dyDescent="0.25">
      <c r="K179" s="97"/>
      <c r="L179"/>
      <c r="M179" s="97"/>
      <c r="N179"/>
      <c r="O179" s="97"/>
      <c r="P179"/>
      <c r="Q179" s="97"/>
      <c r="R179"/>
      <c r="S179" s="97"/>
      <c r="T179"/>
      <c r="U179" s="97"/>
      <c r="V179"/>
      <c r="W179" s="97"/>
      <c r="X179"/>
      <c r="Y179" s="97"/>
      <c r="Z179"/>
      <c r="AA179" s="97"/>
      <c r="AB179"/>
    </row>
    <row r="180" spans="10:28" x14ac:dyDescent="0.25">
      <c r="K180" s="97"/>
      <c r="L180"/>
      <c r="M180" s="97"/>
      <c r="N180"/>
      <c r="O180" s="97"/>
      <c r="P180"/>
      <c r="Q180" s="97"/>
      <c r="R180"/>
      <c r="S180" s="97"/>
      <c r="T180"/>
      <c r="U180" s="97"/>
      <c r="V180"/>
      <c r="W180" s="97"/>
      <c r="X180"/>
      <c r="Y180" s="97"/>
      <c r="Z180"/>
      <c r="AA180" s="97"/>
      <c r="AB180"/>
    </row>
    <row r="181" spans="10:28" x14ac:dyDescent="0.25">
      <c r="K181" s="97"/>
      <c r="L181"/>
      <c r="M181" s="97"/>
      <c r="N181"/>
      <c r="O181" s="97"/>
      <c r="P181"/>
      <c r="Q181" s="97"/>
      <c r="R181"/>
      <c r="S181" s="97"/>
      <c r="T181"/>
      <c r="U181" s="97"/>
      <c r="V181"/>
      <c r="W181" s="97"/>
      <c r="X181"/>
      <c r="Y181" s="97"/>
      <c r="Z181"/>
      <c r="AA181" s="97"/>
      <c r="AB181"/>
    </row>
    <row r="182" spans="10:28" x14ac:dyDescent="0.25">
      <c r="K182" s="97"/>
      <c r="L182"/>
      <c r="M182" s="97"/>
      <c r="N182"/>
      <c r="O182" s="97"/>
      <c r="P182"/>
      <c r="Q182" s="97"/>
      <c r="R182"/>
      <c r="S182" s="97"/>
      <c r="T182"/>
      <c r="U182" s="97"/>
      <c r="V182"/>
      <c r="W182" s="97"/>
      <c r="X182"/>
      <c r="Y182" s="97"/>
      <c r="Z182"/>
      <c r="AA182" s="97"/>
      <c r="AB182"/>
    </row>
    <row r="183" spans="10:28" x14ac:dyDescent="0.25">
      <c r="K183" s="97"/>
      <c r="L183"/>
      <c r="M183" s="97"/>
      <c r="N183"/>
      <c r="O183" s="97"/>
      <c r="P183"/>
      <c r="Q183" s="97"/>
      <c r="R183"/>
      <c r="S183" s="97"/>
      <c r="T183"/>
      <c r="U183" s="97"/>
      <c r="V183"/>
      <c r="W183" s="97"/>
      <c r="X183"/>
      <c r="Y183" s="97"/>
      <c r="Z183"/>
      <c r="AA183" s="97"/>
      <c r="AB183"/>
    </row>
    <row r="184" spans="10:28" ht="16.5" thickBot="1" x14ac:dyDescent="0.3">
      <c r="K184" s="97"/>
      <c r="L184"/>
      <c r="M184" s="97"/>
      <c r="N184"/>
      <c r="O184" s="97"/>
      <c r="P184"/>
      <c r="Q184" s="97"/>
      <c r="R184"/>
      <c r="S184" s="97"/>
      <c r="T184"/>
      <c r="U184" s="97"/>
      <c r="V184"/>
      <c r="W184" s="97"/>
      <c r="X184"/>
      <c r="Y184" s="97"/>
      <c r="Z184"/>
      <c r="AA184" s="97"/>
      <c r="AB184"/>
    </row>
    <row r="185" spans="10:28" x14ac:dyDescent="0.25">
      <c r="J185" s="154" t="s">
        <v>154</v>
      </c>
      <c r="K185" s="122">
        <f>K138+3</f>
        <v>13</v>
      </c>
      <c r="L185" s="125"/>
      <c r="M185" s="125"/>
      <c r="N185" s="125"/>
      <c r="O185" s="125"/>
      <c r="P185" s="126"/>
      <c r="Q185" s="122">
        <f>Q138+3</f>
        <v>14</v>
      </c>
      <c r="R185" s="125"/>
      <c r="S185" s="125"/>
      <c r="T185" s="125"/>
      <c r="U185" s="125"/>
      <c r="V185" s="126"/>
      <c r="W185" s="122">
        <f>W138+3</f>
        <v>15</v>
      </c>
      <c r="X185" s="125"/>
      <c r="Y185" s="125"/>
      <c r="Z185" s="125"/>
      <c r="AA185" s="125"/>
      <c r="AB185" s="126"/>
    </row>
    <row r="186" spans="10:28" ht="18.75" x14ac:dyDescent="0.3">
      <c r="J186" s="154"/>
      <c r="K186" s="95" t="s">
        <v>46</v>
      </c>
      <c r="L186" s="127">
        <f>'A REMPLIR - PERSONNALISATION'!$G$8</f>
        <v>0</v>
      </c>
      <c r="M186" s="127"/>
      <c r="N186" s="127"/>
      <c r="O186" s="127"/>
      <c r="P186" s="128"/>
      <c r="Q186" s="95" t="s">
        <v>46</v>
      </c>
      <c r="R186" s="127">
        <f>'A REMPLIR - PERSONNALISATION'!$G$8</f>
        <v>0</v>
      </c>
      <c r="S186" s="127"/>
      <c r="T186" s="127"/>
      <c r="U186" s="127"/>
      <c r="V186" s="128"/>
      <c r="W186" s="95" t="s">
        <v>46</v>
      </c>
      <c r="X186" s="127">
        <f>'A REMPLIR - PERSONNALISATION'!$G$8</f>
        <v>0</v>
      </c>
      <c r="Y186" s="127"/>
      <c r="Z186" s="127"/>
      <c r="AA186" s="127"/>
      <c r="AB186" s="128"/>
    </row>
    <row r="187" spans="10:28" x14ac:dyDescent="0.25">
      <c r="J187" s="154"/>
      <c r="K187" s="65" t="s">
        <v>47</v>
      </c>
      <c r="L187" s="115"/>
      <c r="M187" s="115"/>
      <c r="N187" s="56" t="s">
        <v>104</v>
      </c>
      <c r="O187" s="103"/>
      <c r="P187" s="57"/>
      <c r="Q187" s="65" t="s">
        <v>47</v>
      </c>
      <c r="R187" s="115"/>
      <c r="S187" s="115"/>
      <c r="T187" s="56" t="s">
        <v>104</v>
      </c>
      <c r="U187" s="103"/>
      <c r="V187" s="57"/>
      <c r="W187" s="65" t="s">
        <v>47</v>
      </c>
      <c r="X187" s="115"/>
      <c r="Y187" s="115"/>
      <c r="Z187" s="56" t="s">
        <v>104</v>
      </c>
      <c r="AA187" s="103"/>
      <c r="AB187" s="57"/>
    </row>
    <row r="188" spans="10:28" ht="16.5" thickBot="1" x14ac:dyDescent="0.3">
      <c r="J188" s="154"/>
      <c r="K188" s="66" t="s">
        <v>9</v>
      </c>
      <c r="L188" s="59"/>
      <c r="M188" s="90" t="s">
        <v>48</v>
      </c>
      <c r="N188" s="120"/>
      <c r="O188" s="120"/>
      <c r="P188" s="121"/>
      <c r="Q188" s="66" t="s">
        <v>9</v>
      </c>
      <c r="R188" s="59"/>
      <c r="S188" s="90" t="s">
        <v>48</v>
      </c>
      <c r="T188" s="120"/>
      <c r="U188" s="120"/>
      <c r="V188" s="121"/>
      <c r="W188" s="66" t="s">
        <v>9</v>
      </c>
      <c r="X188" s="59"/>
      <c r="Y188" s="90" t="s">
        <v>48</v>
      </c>
      <c r="Z188" s="120"/>
      <c r="AA188" s="120"/>
      <c r="AB188" s="121"/>
    </row>
    <row r="189" spans="10:28" x14ac:dyDescent="0.25">
      <c r="J189" s="154"/>
      <c r="K189" s="134" t="s">
        <v>152</v>
      </c>
      <c r="L189" s="135"/>
      <c r="M189" s="135"/>
      <c r="N189" s="135"/>
      <c r="O189" s="135"/>
      <c r="P189" s="135"/>
      <c r="Q189" s="134" t="s">
        <v>152</v>
      </c>
      <c r="R189" s="135"/>
      <c r="S189" s="135"/>
      <c r="T189" s="135"/>
      <c r="U189" s="135"/>
      <c r="V189" s="135"/>
      <c r="W189" s="134" t="s">
        <v>152</v>
      </c>
      <c r="X189" s="135"/>
      <c r="Y189" s="135"/>
      <c r="Z189" s="135"/>
      <c r="AA189" s="135"/>
      <c r="AB189" s="135"/>
    </row>
    <row r="190" spans="10:28" x14ac:dyDescent="0.25">
      <c r="J190" s="154"/>
      <c r="K190" s="136" t="s">
        <v>49</v>
      </c>
      <c r="L190" s="137"/>
      <c r="M190" s="137"/>
      <c r="N190" s="137"/>
      <c r="O190" s="137"/>
      <c r="P190" s="137"/>
      <c r="Q190" s="136" t="s">
        <v>49</v>
      </c>
      <c r="R190" s="137"/>
      <c r="S190" s="137"/>
      <c r="T190" s="137"/>
      <c r="U190" s="137"/>
      <c r="V190" s="137"/>
      <c r="W190" s="136" t="s">
        <v>49</v>
      </c>
      <c r="X190" s="137"/>
      <c r="Y190" s="137"/>
      <c r="Z190" s="137"/>
      <c r="AA190" s="137"/>
      <c r="AB190" s="137"/>
    </row>
    <row r="191" spans="10:28" x14ac:dyDescent="0.25">
      <c r="J191" s="154"/>
      <c r="K191" s="22" t="s">
        <v>50</v>
      </c>
      <c r="L191" s="53"/>
      <c r="M191" s="23" t="s">
        <v>76</v>
      </c>
      <c r="N191" s="53"/>
      <c r="O191" s="23" t="s">
        <v>52</v>
      </c>
      <c r="P191" s="53"/>
      <c r="Q191" s="22" t="s">
        <v>50</v>
      </c>
      <c r="R191" s="53"/>
      <c r="S191" s="23" t="s">
        <v>76</v>
      </c>
      <c r="T191" s="53"/>
      <c r="U191" s="23" t="s">
        <v>52</v>
      </c>
      <c r="V191" s="53"/>
      <c r="W191" s="22" t="s">
        <v>50</v>
      </c>
      <c r="X191" s="53"/>
      <c r="Y191" s="23" t="s">
        <v>76</v>
      </c>
      <c r="Z191" s="53"/>
      <c r="AA191" s="23" t="s">
        <v>52</v>
      </c>
      <c r="AB191" s="53"/>
    </row>
    <row r="192" spans="10:28" x14ac:dyDescent="0.25">
      <c r="J192" s="154"/>
      <c r="K192" s="22" t="s">
        <v>53</v>
      </c>
      <c r="L192" s="53"/>
      <c r="M192" s="23" t="s">
        <v>51</v>
      </c>
      <c r="N192" s="53"/>
      <c r="O192" s="23" t="s">
        <v>55</v>
      </c>
      <c r="P192" s="53"/>
      <c r="Q192" s="22" t="s">
        <v>53</v>
      </c>
      <c r="R192" s="53"/>
      <c r="S192" s="23" t="s">
        <v>51</v>
      </c>
      <c r="T192" s="53"/>
      <c r="U192" s="23" t="s">
        <v>55</v>
      </c>
      <c r="V192" s="53"/>
      <c r="W192" s="22" t="s">
        <v>53</v>
      </c>
      <c r="X192" s="53"/>
      <c r="Y192" s="23" t="s">
        <v>51</v>
      </c>
      <c r="Z192" s="53"/>
      <c r="AA192" s="23" t="s">
        <v>55</v>
      </c>
      <c r="AB192" s="53"/>
    </row>
    <row r="193" spans="10:28" x14ac:dyDescent="0.25">
      <c r="J193" s="154"/>
      <c r="K193" s="22" t="s">
        <v>56</v>
      </c>
      <c r="L193" s="53"/>
      <c r="M193" s="23" t="s">
        <v>54</v>
      </c>
      <c r="N193" s="53"/>
      <c r="O193" s="23" t="s">
        <v>57</v>
      </c>
      <c r="P193" s="53"/>
      <c r="Q193" s="22" t="s">
        <v>56</v>
      </c>
      <c r="R193" s="53"/>
      <c r="S193" s="23" t="s">
        <v>54</v>
      </c>
      <c r="T193" s="53"/>
      <c r="U193" s="23" t="s">
        <v>57</v>
      </c>
      <c r="V193" s="53"/>
      <c r="W193" s="22" t="s">
        <v>56</v>
      </c>
      <c r="X193" s="53"/>
      <c r="Y193" s="23" t="s">
        <v>54</v>
      </c>
      <c r="Z193" s="53"/>
      <c r="AA193" s="23" t="s">
        <v>57</v>
      </c>
      <c r="AB193" s="53"/>
    </row>
    <row r="194" spans="10:28" x14ac:dyDescent="0.25">
      <c r="J194" s="154"/>
      <c r="K194" s="21" t="s">
        <v>58</v>
      </c>
      <c r="L194" s="53"/>
      <c r="M194" s="23" t="s">
        <v>59</v>
      </c>
      <c r="N194" s="53"/>
      <c r="O194" s="23" t="s">
        <v>60</v>
      </c>
      <c r="P194" s="53"/>
      <c r="Q194" s="21" t="s">
        <v>58</v>
      </c>
      <c r="R194" s="53"/>
      <c r="S194" s="23" t="s">
        <v>59</v>
      </c>
      <c r="T194" s="53"/>
      <c r="U194" s="23" t="s">
        <v>60</v>
      </c>
      <c r="V194" s="53"/>
      <c r="W194" s="21" t="s">
        <v>58</v>
      </c>
      <c r="X194" s="53"/>
      <c r="Y194" s="23" t="s">
        <v>59</v>
      </c>
      <c r="Z194" s="53"/>
      <c r="AA194" s="23" t="s">
        <v>60</v>
      </c>
      <c r="AB194" s="53"/>
    </row>
    <row r="195" spans="10:28" x14ac:dyDescent="0.25">
      <c r="J195" s="154"/>
      <c r="K195" s="21" t="s">
        <v>61</v>
      </c>
      <c r="L195" s="53"/>
      <c r="M195" s="22" t="s">
        <v>62</v>
      </c>
      <c r="N195" s="53"/>
      <c r="O195" s="23" t="s">
        <v>63</v>
      </c>
      <c r="P195" s="53"/>
      <c r="Q195" s="21" t="s">
        <v>61</v>
      </c>
      <c r="R195" s="53"/>
      <c r="S195" s="22" t="s">
        <v>62</v>
      </c>
      <c r="T195" s="53"/>
      <c r="U195" s="23" t="s">
        <v>63</v>
      </c>
      <c r="V195" s="53"/>
      <c r="W195" s="21" t="s">
        <v>61</v>
      </c>
      <c r="X195" s="53"/>
      <c r="Y195" s="22" t="s">
        <v>62</v>
      </c>
      <c r="Z195" s="53"/>
      <c r="AA195" s="23" t="s">
        <v>63</v>
      </c>
      <c r="AB195" s="53"/>
    </row>
    <row r="196" spans="10:28" x14ac:dyDescent="0.25">
      <c r="J196" s="154"/>
      <c r="K196" s="21" t="s">
        <v>64</v>
      </c>
      <c r="L196" s="54"/>
      <c r="M196" s="22" t="s">
        <v>65</v>
      </c>
      <c r="N196" s="54"/>
      <c r="O196" s="22" t="s">
        <v>66</v>
      </c>
      <c r="P196" s="54"/>
      <c r="Q196" s="21" t="s">
        <v>64</v>
      </c>
      <c r="R196" s="54"/>
      <c r="S196" s="22" t="s">
        <v>65</v>
      </c>
      <c r="T196" s="54"/>
      <c r="U196" s="22" t="s">
        <v>66</v>
      </c>
      <c r="V196" s="54"/>
      <c r="W196" s="21" t="s">
        <v>64</v>
      </c>
      <c r="X196" s="54"/>
      <c r="Y196" s="22" t="s">
        <v>65</v>
      </c>
      <c r="Z196" s="54"/>
      <c r="AA196" s="22" t="s">
        <v>66</v>
      </c>
      <c r="AB196" s="54"/>
    </row>
    <row r="197" spans="10:28" x14ac:dyDescent="0.25">
      <c r="J197" s="154"/>
      <c r="K197" s="21" t="s">
        <v>67</v>
      </c>
      <c r="L197" s="54"/>
      <c r="M197" s="22" t="s">
        <v>68</v>
      </c>
      <c r="N197" s="54"/>
      <c r="O197" s="22" t="s">
        <v>69</v>
      </c>
      <c r="P197" s="54"/>
      <c r="Q197" s="21" t="s">
        <v>67</v>
      </c>
      <c r="R197" s="54"/>
      <c r="S197" s="22" t="s">
        <v>68</v>
      </c>
      <c r="T197" s="54"/>
      <c r="U197" s="22" t="s">
        <v>69</v>
      </c>
      <c r="V197" s="54"/>
      <c r="W197" s="21" t="s">
        <v>67</v>
      </c>
      <c r="X197" s="54"/>
      <c r="Y197" s="22" t="s">
        <v>68</v>
      </c>
      <c r="Z197" s="54"/>
      <c r="AA197" s="22" t="s">
        <v>69</v>
      </c>
      <c r="AB197" s="54"/>
    </row>
    <row r="198" spans="10:28" x14ac:dyDescent="0.25">
      <c r="J198" s="154"/>
      <c r="K198" s="21" t="s">
        <v>70</v>
      </c>
      <c r="L198" s="54"/>
      <c r="M198" s="22" t="s">
        <v>71</v>
      </c>
      <c r="N198" s="54"/>
      <c r="O198" s="22" t="s">
        <v>72</v>
      </c>
      <c r="P198" s="54"/>
      <c r="Q198" s="21" t="s">
        <v>70</v>
      </c>
      <c r="R198" s="54"/>
      <c r="S198" s="22" t="s">
        <v>71</v>
      </c>
      <c r="T198" s="54"/>
      <c r="U198" s="22" t="s">
        <v>72</v>
      </c>
      <c r="V198" s="54"/>
      <c r="W198" s="21" t="s">
        <v>70</v>
      </c>
      <c r="X198" s="54"/>
      <c r="Y198" s="22" t="s">
        <v>71</v>
      </c>
      <c r="Z198" s="54"/>
      <c r="AA198" s="22" t="s">
        <v>72</v>
      </c>
      <c r="AB198" s="54"/>
    </row>
    <row r="199" spans="10:28" x14ac:dyDescent="0.25">
      <c r="J199" s="154"/>
      <c r="K199" s="21" t="s">
        <v>93</v>
      </c>
      <c r="L199" s="54"/>
      <c r="M199" s="22" t="s">
        <v>74</v>
      </c>
      <c r="N199" s="54"/>
      <c r="O199" s="22" t="s">
        <v>75</v>
      </c>
      <c r="P199" s="54"/>
      <c r="Q199" s="21" t="s">
        <v>93</v>
      </c>
      <c r="R199" s="54"/>
      <c r="S199" s="22" t="s">
        <v>74</v>
      </c>
      <c r="T199" s="54"/>
      <c r="U199" s="22" t="s">
        <v>75</v>
      </c>
      <c r="V199" s="54"/>
      <c r="W199" s="21" t="s">
        <v>93</v>
      </c>
      <c r="X199" s="54"/>
      <c r="Y199" s="22" t="s">
        <v>74</v>
      </c>
      <c r="Z199" s="54"/>
      <c r="AA199" s="22" t="s">
        <v>75</v>
      </c>
      <c r="AB199" s="54"/>
    </row>
    <row r="200" spans="10:28" x14ac:dyDescent="0.25">
      <c r="J200" s="154"/>
      <c r="K200" s="21" t="s">
        <v>73</v>
      </c>
      <c r="L200" s="54"/>
      <c r="M200" s="22" t="s">
        <v>77</v>
      </c>
      <c r="N200" s="54"/>
      <c r="O200" s="22" t="s">
        <v>78</v>
      </c>
      <c r="P200" s="54"/>
      <c r="Q200" s="21" t="s">
        <v>73</v>
      </c>
      <c r="R200" s="54"/>
      <c r="S200" s="22" t="s">
        <v>77</v>
      </c>
      <c r="T200" s="54"/>
      <c r="U200" s="22" t="s">
        <v>78</v>
      </c>
      <c r="V200" s="54"/>
      <c r="W200" s="21" t="s">
        <v>73</v>
      </c>
      <c r="X200" s="54"/>
      <c r="Y200" s="22" t="s">
        <v>77</v>
      </c>
      <c r="Z200" s="54"/>
      <c r="AA200" s="22" t="s">
        <v>78</v>
      </c>
      <c r="AB200" s="54"/>
    </row>
    <row r="201" spans="10:28" x14ac:dyDescent="0.25">
      <c r="J201" s="154"/>
      <c r="K201" s="96"/>
      <c r="L201" s="19"/>
      <c r="M201" s="99"/>
      <c r="N201" s="19"/>
      <c r="O201" s="22" t="s">
        <v>79</v>
      </c>
      <c r="P201" s="60"/>
      <c r="Q201" s="96"/>
      <c r="R201" s="19"/>
      <c r="S201" s="99"/>
      <c r="T201" s="19"/>
      <c r="U201" s="22" t="s">
        <v>79</v>
      </c>
      <c r="V201" s="60"/>
      <c r="W201" s="96"/>
      <c r="X201" s="19"/>
      <c r="Y201" s="99"/>
      <c r="Z201" s="19"/>
      <c r="AA201" s="22" t="s">
        <v>79</v>
      </c>
      <c r="AB201" s="60"/>
    </row>
    <row r="202" spans="10:28" x14ac:dyDescent="0.25">
      <c r="J202" s="154"/>
      <c r="K202" s="129" t="s">
        <v>80</v>
      </c>
      <c r="L202" s="130"/>
      <c r="M202" s="130"/>
      <c r="N202" s="130"/>
      <c r="O202" s="130"/>
      <c r="P202" s="131"/>
      <c r="Q202" s="129" t="s">
        <v>80</v>
      </c>
      <c r="R202" s="130"/>
      <c r="S202" s="130"/>
      <c r="T202" s="130"/>
      <c r="U202" s="130"/>
      <c r="V202" s="131"/>
      <c r="W202" s="129" t="s">
        <v>80</v>
      </c>
      <c r="X202" s="130"/>
      <c r="Y202" s="130"/>
      <c r="Z202" s="130"/>
      <c r="AA202" s="130"/>
      <c r="AB202" s="131"/>
    </row>
    <row r="203" spans="10:28" x14ac:dyDescent="0.25">
      <c r="J203" s="154"/>
      <c r="K203" s="21" t="s">
        <v>53</v>
      </c>
      <c r="L203" s="54"/>
      <c r="M203" s="21" t="s">
        <v>67</v>
      </c>
      <c r="N203" s="54"/>
      <c r="O203" s="22" t="s">
        <v>74</v>
      </c>
      <c r="P203" s="54"/>
      <c r="Q203" s="21" t="s">
        <v>53</v>
      </c>
      <c r="R203" s="54"/>
      <c r="S203" s="21" t="s">
        <v>67</v>
      </c>
      <c r="T203" s="54"/>
      <c r="U203" s="22" t="s">
        <v>74</v>
      </c>
      <c r="V203" s="54"/>
      <c r="W203" s="21" t="s">
        <v>53</v>
      </c>
      <c r="X203" s="54"/>
      <c r="Y203" s="21" t="s">
        <v>67</v>
      </c>
      <c r="Z203" s="54"/>
      <c r="AA203" s="22" t="s">
        <v>74</v>
      </c>
      <c r="AB203" s="54"/>
    </row>
    <row r="204" spans="10:28" x14ac:dyDescent="0.25">
      <c r="J204" s="154"/>
      <c r="K204" s="21" t="s">
        <v>81</v>
      </c>
      <c r="L204" s="54"/>
      <c r="M204" s="22" t="s">
        <v>59</v>
      </c>
      <c r="N204" s="54"/>
      <c r="O204" s="22" t="s">
        <v>77</v>
      </c>
      <c r="P204" s="54"/>
      <c r="Q204" s="21" t="s">
        <v>81</v>
      </c>
      <c r="R204" s="54"/>
      <c r="S204" s="22" t="s">
        <v>59</v>
      </c>
      <c r="T204" s="54"/>
      <c r="U204" s="22" t="s">
        <v>77</v>
      </c>
      <c r="V204" s="54"/>
      <c r="W204" s="21" t="s">
        <v>81</v>
      </c>
      <c r="X204" s="54"/>
      <c r="Y204" s="22" t="s">
        <v>59</v>
      </c>
      <c r="Z204" s="54"/>
      <c r="AA204" s="22" t="s">
        <v>77</v>
      </c>
      <c r="AB204" s="54"/>
    </row>
    <row r="205" spans="10:28" x14ac:dyDescent="0.25">
      <c r="J205" s="154"/>
      <c r="K205" s="21" t="s">
        <v>82</v>
      </c>
      <c r="L205" s="54"/>
      <c r="M205" s="22" t="s">
        <v>83</v>
      </c>
      <c r="N205" s="54"/>
      <c r="O205" s="22" t="s">
        <v>52</v>
      </c>
      <c r="P205" s="54"/>
      <c r="Q205" s="21" t="s">
        <v>82</v>
      </c>
      <c r="R205" s="54"/>
      <c r="S205" s="22" t="s">
        <v>83</v>
      </c>
      <c r="T205" s="54"/>
      <c r="U205" s="22" t="s">
        <v>52</v>
      </c>
      <c r="V205" s="54"/>
      <c r="W205" s="21" t="s">
        <v>82</v>
      </c>
      <c r="X205" s="54"/>
      <c r="Y205" s="22" t="s">
        <v>83</v>
      </c>
      <c r="Z205" s="54"/>
      <c r="AA205" s="22" t="s">
        <v>52</v>
      </c>
      <c r="AB205" s="54"/>
    </row>
    <row r="206" spans="10:28" x14ac:dyDescent="0.25">
      <c r="J206" s="154"/>
      <c r="K206" s="21" t="s">
        <v>64</v>
      </c>
      <c r="L206" s="54"/>
      <c r="M206" s="100" t="s">
        <v>94</v>
      </c>
      <c r="N206" s="54"/>
      <c r="O206" s="22" t="s">
        <v>55</v>
      </c>
      <c r="P206" s="54"/>
      <c r="Q206" s="21" t="s">
        <v>64</v>
      </c>
      <c r="R206" s="54"/>
      <c r="S206" s="100" t="s">
        <v>94</v>
      </c>
      <c r="T206" s="54"/>
      <c r="U206" s="22" t="s">
        <v>55</v>
      </c>
      <c r="V206" s="54"/>
      <c r="W206" s="21" t="s">
        <v>64</v>
      </c>
      <c r="X206" s="54"/>
      <c r="Y206" s="100" t="s">
        <v>94</v>
      </c>
      <c r="Z206" s="54"/>
      <c r="AA206" s="22" t="s">
        <v>55</v>
      </c>
      <c r="AB206" s="54"/>
    </row>
    <row r="207" spans="10:28" x14ac:dyDescent="0.25">
      <c r="J207" s="154"/>
      <c r="K207" s="21" t="s">
        <v>95</v>
      </c>
      <c r="L207" s="54"/>
      <c r="M207" s="22" t="s">
        <v>69</v>
      </c>
      <c r="N207" s="54"/>
      <c r="O207" s="22" t="s">
        <v>78</v>
      </c>
      <c r="P207" s="60"/>
      <c r="Q207" s="21" t="s">
        <v>95</v>
      </c>
      <c r="R207" s="54"/>
      <c r="S207" s="22" t="s">
        <v>69</v>
      </c>
      <c r="T207" s="54"/>
      <c r="U207" s="22" t="s">
        <v>78</v>
      </c>
      <c r="V207" s="60"/>
      <c r="W207" s="21" t="s">
        <v>95</v>
      </c>
      <c r="X207" s="54"/>
      <c r="Y207" s="22" t="s">
        <v>69</v>
      </c>
      <c r="Z207" s="54"/>
      <c r="AA207" s="22" t="s">
        <v>78</v>
      </c>
      <c r="AB207" s="60"/>
    </row>
    <row r="208" spans="10:28" x14ac:dyDescent="0.25">
      <c r="J208" s="154"/>
      <c r="K208" s="129" t="s">
        <v>84</v>
      </c>
      <c r="L208" s="130"/>
      <c r="M208" s="130"/>
      <c r="N208" s="130"/>
      <c r="O208" s="130"/>
      <c r="P208" s="131"/>
      <c r="Q208" s="129" t="s">
        <v>84</v>
      </c>
      <c r="R208" s="130"/>
      <c r="S208" s="130"/>
      <c r="T208" s="130"/>
      <c r="U208" s="130"/>
      <c r="V208" s="131"/>
      <c r="W208" s="129" t="s">
        <v>84</v>
      </c>
      <c r="X208" s="130"/>
      <c r="Y208" s="130"/>
      <c r="Z208" s="130"/>
      <c r="AA208" s="130"/>
      <c r="AB208" s="131"/>
    </row>
    <row r="209" spans="10:28" x14ac:dyDescent="0.25">
      <c r="J209" s="154"/>
      <c r="K209" s="21" t="s">
        <v>67</v>
      </c>
      <c r="L209" s="54"/>
      <c r="M209" s="22" t="s">
        <v>86</v>
      </c>
      <c r="N209" s="54"/>
      <c r="O209" s="22" t="s">
        <v>101</v>
      </c>
      <c r="P209" s="54"/>
      <c r="Q209" s="21" t="s">
        <v>67</v>
      </c>
      <c r="R209" s="54"/>
      <c r="S209" s="22" t="s">
        <v>86</v>
      </c>
      <c r="T209" s="54"/>
      <c r="U209" s="22" t="s">
        <v>101</v>
      </c>
      <c r="V209" s="54"/>
      <c r="W209" s="21" t="s">
        <v>67</v>
      </c>
      <c r="X209" s="54"/>
      <c r="Y209" s="22" t="s">
        <v>86</v>
      </c>
      <c r="Z209" s="54"/>
      <c r="AA209" s="22" t="s">
        <v>101</v>
      </c>
      <c r="AB209" s="54"/>
    </row>
    <row r="210" spans="10:28" x14ac:dyDescent="0.25">
      <c r="J210" s="154"/>
      <c r="K210" s="21" t="s">
        <v>85</v>
      </c>
      <c r="L210" s="54"/>
      <c r="M210" s="22" t="s">
        <v>88</v>
      </c>
      <c r="N210" s="54"/>
      <c r="O210" s="104" t="s">
        <v>102</v>
      </c>
      <c r="P210" s="54"/>
      <c r="Q210" s="21" t="s">
        <v>85</v>
      </c>
      <c r="R210" s="54"/>
      <c r="S210" s="22" t="s">
        <v>88</v>
      </c>
      <c r="T210" s="54"/>
      <c r="U210" s="104" t="s">
        <v>102</v>
      </c>
      <c r="V210" s="54"/>
      <c r="W210" s="21" t="s">
        <v>85</v>
      </c>
      <c r="X210" s="54"/>
      <c r="Y210" s="22" t="s">
        <v>88</v>
      </c>
      <c r="Z210" s="54"/>
      <c r="AA210" s="104" t="s">
        <v>102</v>
      </c>
      <c r="AB210" s="54"/>
    </row>
    <row r="211" spans="10:28" x14ac:dyDescent="0.25">
      <c r="J211" s="154"/>
      <c r="K211" s="22" t="s">
        <v>96</v>
      </c>
      <c r="L211" s="54"/>
      <c r="M211" s="101" t="s">
        <v>87</v>
      </c>
      <c r="N211" s="54"/>
      <c r="O211" s="22" t="s">
        <v>103</v>
      </c>
      <c r="P211" s="54"/>
      <c r="Q211" s="22" t="s">
        <v>96</v>
      </c>
      <c r="R211" s="54"/>
      <c r="S211" s="101" t="s">
        <v>87</v>
      </c>
      <c r="T211" s="54"/>
      <c r="U211" s="22" t="s">
        <v>103</v>
      </c>
      <c r="V211" s="54"/>
      <c r="W211" s="22" t="s">
        <v>96</v>
      </c>
      <c r="X211" s="54"/>
      <c r="Y211" s="101" t="s">
        <v>87</v>
      </c>
      <c r="Z211" s="54"/>
      <c r="AA211" s="22" t="s">
        <v>103</v>
      </c>
      <c r="AB211" s="54"/>
    </row>
    <row r="212" spans="10:28" x14ac:dyDescent="0.25">
      <c r="J212" s="154"/>
      <c r="K212" s="22" t="s">
        <v>98</v>
      </c>
      <c r="L212" s="54"/>
      <c r="M212" s="102" t="s">
        <v>99</v>
      </c>
      <c r="N212" s="54"/>
      <c r="O212" s="22" t="s">
        <v>79</v>
      </c>
      <c r="P212" s="54"/>
      <c r="Q212" s="22" t="s">
        <v>98</v>
      </c>
      <c r="R212" s="54"/>
      <c r="S212" s="102" t="s">
        <v>99</v>
      </c>
      <c r="T212" s="54"/>
      <c r="U212" s="22" t="s">
        <v>79</v>
      </c>
      <c r="V212" s="54"/>
      <c r="W212" s="22" t="s">
        <v>98</v>
      </c>
      <c r="X212" s="54"/>
      <c r="Y212" s="102" t="s">
        <v>99</v>
      </c>
      <c r="Z212" s="54"/>
      <c r="AA212" s="22" t="s">
        <v>79</v>
      </c>
      <c r="AB212" s="54"/>
    </row>
    <row r="213" spans="10:28" x14ac:dyDescent="0.25">
      <c r="J213" s="154"/>
      <c r="K213" s="22" t="s">
        <v>97</v>
      </c>
      <c r="L213" s="54"/>
      <c r="M213" s="22" t="s">
        <v>100</v>
      </c>
      <c r="N213" s="54"/>
      <c r="O213" s="22"/>
      <c r="P213" s="54"/>
      <c r="Q213" s="22" t="s">
        <v>97</v>
      </c>
      <c r="R213" s="54"/>
      <c r="S213" s="22" t="s">
        <v>100</v>
      </c>
      <c r="T213" s="54"/>
      <c r="U213" s="22"/>
      <c r="V213" s="54"/>
      <c r="W213" s="22" t="s">
        <v>97</v>
      </c>
      <c r="X213" s="54"/>
      <c r="Y213" s="22" t="s">
        <v>100</v>
      </c>
      <c r="Z213" s="54"/>
      <c r="AA213" s="22"/>
      <c r="AB213" s="54"/>
    </row>
    <row r="214" spans="10:28" x14ac:dyDescent="0.25">
      <c r="J214" s="154"/>
      <c r="K214" s="146" t="s">
        <v>89</v>
      </c>
      <c r="L214" s="147"/>
      <c r="M214" s="147"/>
      <c r="N214" s="147"/>
      <c r="O214" s="138">
        <f>L191+L192+L193+L194+L195+L196+L197+L198+L199+L200+N191+N192+N193+N194+N195+N196+N197+N198+N199+N200+P191+P192+P193+P194+P195+P196+P197+P198+P199+P200+P201+L203+L204+L205+L206+L207+N203+N204+N205+N206+N207+P203+P204+P205+P206+P207+L209+L210+L211+L212+L213+N209+N210+N211+N212+N213+P209+P210+P211+P212+P213</f>
        <v>0</v>
      </c>
      <c r="P214" s="139"/>
      <c r="Q214" s="146" t="s">
        <v>89</v>
      </c>
      <c r="R214" s="147"/>
      <c r="S214" s="147"/>
      <c r="T214" s="147"/>
      <c r="U214" s="138">
        <f>R191+R192+R193+R194+R195+R196+R197+R198+R199+R200+T191+T192+T193+T194+T195+T196+T197+T198+T199+T200+V191+V192+V193+V194+V195+V196+V197+V198+V199+V200+V201+R203+R204+R205+R206+R207+T203+T204+T205+T206+T207+V203+V204+V205+V206+V207+R209+R210+R211+R212+R213+T209+T210+T211+T212+T213+V209+V210+V211+V212+V213</f>
        <v>0</v>
      </c>
      <c r="V214" s="139"/>
      <c r="W214" s="146" t="s">
        <v>89</v>
      </c>
      <c r="X214" s="147"/>
      <c r="Y214" s="147"/>
      <c r="Z214" s="147"/>
      <c r="AA214" s="138">
        <f>X191+X192+X193+X194+X195+X196+X197+X198+X199+X200+Z191+Z192+Z193+Z194+Z195+Z196+Z197+Z198+Z199+Z200+AB191+AB192+AB193+AB194+AB195+AB196+AB197+AB198+AB199+AB200+AB201+X203+X204+X205+X206+X207+Z203+Z204+Z205+Z206+Z207+AB203+AB204+AB205+AB206+AB207+X209+X210+X211+X212+X213+Z209+Z210+Z211+Z212+Z213+AB209+AB210+AB211+AB212+AB213</f>
        <v>0</v>
      </c>
      <c r="AB214" s="139"/>
    </row>
    <row r="215" spans="10:28" x14ac:dyDescent="0.25">
      <c r="J215" s="154"/>
      <c r="K215" s="140" t="s">
        <v>90</v>
      </c>
      <c r="L215" s="141"/>
      <c r="M215" s="141"/>
      <c r="N215" s="141"/>
      <c r="O215" s="141"/>
      <c r="P215" s="141"/>
      <c r="Q215" s="140" t="s">
        <v>90</v>
      </c>
      <c r="R215" s="141"/>
      <c r="S215" s="141"/>
      <c r="T215" s="141"/>
      <c r="U215" s="141"/>
      <c r="V215" s="141"/>
      <c r="W215" s="140" t="s">
        <v>90</v>
      </c>
      <c r="X215" s="141"/>
      <c r="Y215" s="141"/>
      <c r="Z215" s="141"/>
      <c r="AA215" s="141"/>
      <c r="AB215" s="141"/>
    </row>
    <row r="216" spans="10:28" x14ac:dyDescent="0.25">
      <c r="J216" s="154"/>
      <c r="K216" s="142" t="s">
        <v>91</v>
      </c>
      <c r="L216" s="143"/>
      <c r="M216" s="143"/>
      <c r="N216" s="144"/>
      <c r="O216" s="145"/>
      <c r="P216" s="145"/>
      <c r="Q216" s="142" t="s">
        <v>91</v>
      </c>
      <c r="R216" s="143"/>
      <c r="S216" s="143"/>
      <c r="T216" s="144"/>
      <c r="U216" s="145"/>
      <c r="V216" s="145"/>
      <c r="W216" s="142" t="s">
        <v>91</v>
      </c>
      <c r="X216" s="143"/>
      <c r="Y216" s="143"/>
      <c r="Z216" s="144"/>
      <c r="AA216" s="145"/>
      <c r="AB216" s="145"/>
    </row>
    <row r="217" spans="10:28" x14ac:dyDescent="0.25">
      <c r="J217" s="154"/>
      <c r="K217" s="142" t="s">
        <v>92</v>
      </c>
      <c r="L217" s="143"/>
      <c r="M217" s="143"/>
      <c r="N217" s="144"/>
      <c r="O217" s="145"/>
      <c r="P217" s="145"/>
      <c r="Q217" s="142" t="s">
        <v>92</v>
      </c>
      <c r="R217" s="143"/>
      <c r="S217" s="143"/>
      <c r="T217" s="144"/>
      <c r="U217" s="145"/>
      <c r="V217" s="145"/>
      <c r="W217" s="142" t="s">
        <v>92</v>
      </c>
      <c r="X217" s="143"/>
      <c r="Y217" s="143"/>
      <c r="Z217" s="144"/>
      <c r="AA217" s="145"/>
      <c r="AB217" s="145"/>
    </row>
    <row r="218" spans="10:28" x14ac:dyDescent="0.25">
      <c r="J218" s="105"/>
      <c r="K218" s="97"/>
      <c r="L218"/>
      <c r="M218" s="97"/>
      <c r="N218"/>
      <c r="O218" s="97"/>
      <c r="P218"/>
      <c r="Q218" s="97"/>
      <c r="R218"/>
      <c r="S218" s="97"/>
      <c r="T218"/>
      <c r="U218" s="97"/>
      <c r="V218"/>
      <c r="W218" s="97"/>
      <c r="X218"/>
      <c r="Y218" s="97"/>
      <c r="Z218"/>
      <c r="AA218" s="97"/>
      <c r="AB218"/>
    </row>
    <row r="219" spans="10:28" x14ac:dyDescent="0.25">
      <c r="J219" s="105"/>
      <c r="K219" s="97"/>
      <c r="L219"/>
      <c r="M219" s="97"/>
      <c r="N219"/>
      <c r="O219" s="97"/>
      <c r="P219"/>
      <c r="Q219" s="97"/>
      <c r="R219"/>
      <c r="S219" s="97"/>
      <c r="T219"/>
      <c r="U219" s="97"/>
      <c r="V219"/>
      <c r="W219" s="97"/>
      <c r="X219"/>
      <c r="Y219" s="97"/>
      <c r="Z219"/>
      <c r="AA219" s="97"/>
      <c r="AB219"/>
    </row>
    <row r="220" spans="10:28" x14ac:dyDescent="0.25">
      <c r="J220" s="105"/>
      <c r="K220" s="97"/>
      <c r="L220"/>
      <c r="M220" s="97"/>
      <c r="N220"/>
      <c r="O220" s="97"/>
      <c r="P220"/>
      <c r="Q220" s="97"/>
      <c r="R220"/>
      <c r="S220" s="97"/>
      <c r="T220"/>
      <c r="U220" s="97"/>
      <c r="V220"/>
      <c r="W220" s="97"/>
      <c r="X220"/>
      <c r="Y220" s="97"/>
      <c r="Z220"/>
      <c r="AA220" s="97"/>
      <c r="AB220"/>
    </row>
    <row r="221" spans="10:28" x14ac:dyDescent="0.25">
      <c r="J221" s="105"/>
      <c r="K221" s="97"/>
      <c r="L221"/>
      <c r="M221" s="97"/>
      <c r="N221"/>
      <c r="O221" s="97"/>
      <c r="P221"/>
      <c r="Q221" s="97"/>
      <c r="R221"/>
      <c r="S221" s="97"/>
      <c r="T221"/>
      <c r="U221" s="97"/>
      <c r="V221"/>
      <c r="W221" s="97"/>
      <c r="X221"/>
      <c r="Y221" s="97"/>
      <c r="Z221"/>
      <c r="AA221" s="97"/>
      <c r="AB221"/>
    </row>
    <row r="222" spans="10:28" x14ac:dyDescent="0.25">
      <c r="J222" s="105"/>
      <c r="K222" s="97"/>
      <c r="L222"/>
      <c r="M222" s="97"/>
      <c r="N222"/>
      <c r="O222" s="97"/>
      <c r="P222"/>
      <c r="Q222" s="97"/>
      <c r="R222"/>
      <c r="S222" s="97"/>
      <c r="T222"/>
      <c r="U222" s="97"/>
      <c r="V222"/>
      <c r="W222" s="97"/>
      <c r="X222"/>
      <c r="Y222" s="97"/>
      <c r="Z222"/>
      <c r="AA222" s="97"/>
      <c r="AB222"/>
    </row>
    <row r="223" spans="10:28" x14ac:dyDescent="0.25">
      <c r="J223" s="105"/>
      <c r="K223" s="97"/>
      <c r="L223"/>
      <c r="M223" s="97"/>
      <c r="N223"/>
      <c r="O223" s="97"/>
      <c r="P223"/>
      <c r="Q223" s="97"/>
      <c r="R223"/>
      <c r="S223" s="97"/>
      <c r="T223"/>
      <c r="U223" s="97"/>
      <c r="V223"/>
      <c r="W223" s="97"/>
      <c r="X223"/>
      <c r="Y223" s="97"/>
      <c r="Z223"/>
      <c r="AA223" s="97"/>
      <c r="AB223"/>
    </row>
    <row r="224" spans="10:28" x14ac:dyDescent="0.25">
      <c r="J224" s="105"/>
      <c r="K224" s="97"/>
      <c r="L224"/>
      <c r="M224" s="97"/>
      <c r="N224"/>
      <c r="O224" s="97"/>
      <c r="P224"/>
      <c r="Q224" s="97"/>
      <c r="R224"/>
      <c r="S224" s="97"/>
      <c r="T224"/>
      <c r="U224" s="97"/>
      <c r="V224"/>
      <c r="W224" s="97"/>
      <c r="X224"/>
      <c r="Y224" s="97"/>
      <c r="Z224"/>
      <c r="AA224" s="97"/>
      <c r="AB224"/>
    </row>
    <row r="225" spans="10:28" x14ac:dyDescent="0.25">
      <c r="J225" s="105"/>
      <c r="K225" s="97"/>
      <c r="L225"/>
      <c r="M225" s="97"/>
      <c r="N225"/>
      <c r="O225" s="97"/>
      <c r="P225"/>
      <c r="Q225" s="97"/>
      <c r="R225"/>
      <c r="S225" s="97"/>
      <c r="T225"/>
      <c r="U225" s="97"/>
      <c r="V225"/>
      <c r="W225" s="97"/>
      <c r="X225"/>
      <c r="Y225" s="97"/>
      <c r="Z225"/>
      <c r="AA225" s="97"/>
      <c r="AB225"/>
    </row>
    <row r="226" spans="10:28" x14ac:dyDescent="0.25">
      <c r="J226" s="105"/>
      <c r="K226" s="97"/>
      <c r="L226"/>
      <c r="M226" s="97"/>
      <c r="N226"/>
      <c r="O226" s="97"/>
      <c r="P226"/>
      <c r="Q226" s="97"/>
      <c r="R226"/>
      <c r="S226" s="97"/>
      <c r="T226"/>
      <c r="U226" s="97"/>
      <c r="V226"/>
      <c r="W226" s="97"/>
      <c r="X226"/>
      <c r="Y226" s="97"/>
      <c r="Z226"/>
      <c r="AA226" s="97"/>
      <c r="AB226"/>
    </row>
    <row r="227" spans="10:28" x14ac:dyDescent="0.25">
      <c r="J227" s="105"/>
      <c r="K227" s="97"/>
      <c r="L227"/>
      <c r="M227" s="97"/>
      <c r="N227"/>
      <c r="O227" s="97"/>
      <c r="P227"/>
      <c r="Q227" s="97"/>
      <c r="R227"/>
      <c r="S227" s="97"/>
      <c r="T227"/>
      <c r="U227" s="97"/>
      <c r="V227"/>
      <c r="W227" s="97"/>
      <c r="X227"/>
      <c r="Y227" s="97"/>
      <c r="Z227"/>
      <c r="AA227" s="97"/>
      <c r="AB227"/>
    </row>
    <row r="228" spans="10:28" x14ac:dyDescent="0.25">
      <c r="K228" s="97"/>
      <c r="L228"/>
      <c r="M228" s="97"/>
      <c r="N228"/>
      <c r="O228" s="97"/>
      <c r="P228"/>
      <c r="Q228" s="97"/>
      <c r="R228"/>
      <c r="S228" s="97"/>
      <c r="T228"/>
      <c r="U228" s="97"/>
      <c r="V228"/>
      <c r="W228" s="97"/>
      <c r="X228"/>
      <c r="Y228" s="97"/>
      <c r="Z228"/>
      <c r="AA228" s="97"/>
      <c r="AB228"/>
    </row>
    <row r="229" spans="10:28" x14ac:dyDescent="0.25">
      <c r="K229" s="97"/>
      <c r="L229"/>
      <c r="M229" s="97"/>
      <c r="N229"/>
      <c r="O229" s="97"/>
      <c r="P229"/>
      <c r="Q229" s="97"/>
      <c r="R229"/>
      <c r="S229" s="97"/>
      <c r="T229"/>
      <c r="U229" s="97"/>
      <c r="V229"/>
      <c r="W229" s="97"/>
      <c r="X229"/>
      <c r="Y229" s="97"/>
      <c r="Z229"/>
      <c r="AA229" s="97"/>
      <c r="AB229"/>
    </row>
    <row r="230" spans="10:28" x14ac:dyDescent="0.25">
      <c r="K230" s="97"/>
      <c r="L230"/>
      <c r="M230" s="97"/>
      <c r="N230"/>
      <c r="O230" s="97"/>
      <c r="P230"/>
      <c r="Q230" s="97"/>
      <c r="R230"/>
      <c r="S230" s="97"/>
      <c r="T230"/>
      <c r="U230" s="97"/>
      <c r="V230"/>
      <c r="W230" s="97"/>
      <c r="X230"/>
      <c r="Y230" s="97"/>
      <c r="Z230"/>
      <c r="AA230" s="97"/>
      <c r="AB230"/>
    </row>
    <row r="231" spans="10:28" x14ac:dyDescent="0.25">
      <c r="K231" s="97"/>
      <c r="L231"/>
      <c r="M231" s="97"/>
      <c r="N231"/>
      <c r="O231" s="97"/>
      <c r="P231"/>
      <c r="Q231" s="97"/>
      <c r="R231"/>
      <c r="S231" s="97"/>
      <c r="T231"/>
      <c r="U231" s="97"/>
      <c r="V231"/>
      <c r="W231" s="97"/>
      <c r="X231"/>
      <c r="Y231" s="97"/>
      <c r="Z231"/>
      <c r="AA231" s="97"/>
      <c r="AB231"/>
    </row>
    <row r="232" spans="10:28" x14ac:dyDescent="0.25">
      <c r="K232" s="97"/>
      <c r="L232"/>
      <c r="M232" s="97"/>
      <c r="N232"/>
      <c r="O232" s="97"/>
      <c r="P232"/>
      <c r="Q232" s="97"/>
      <c r="R232"/>
      <c r="S232" s="97"/>
      <c r="T232"/>
      <c r="U232" s="97"/>
      <c r="V232"/>
      <c r="W232" s="97"/>
      <c r="X232"/>
      <c r="Y232" s="97"/>
      <c r="Z232"/>
      <c r="AA232" s="97"/>
      <c r="AB232"/>
    </row>
    <row r="233" spans="10:28" ht="16.5" thickBot="1" x14ac:dyDescent="0.3">
      <c r="K233" s="97"/>
      <c r="L233"/>
      <c r="M233" s="97"/>
      <c r="N233"/>
      <c r="O233" s="97"/>
      <c r="P233"/>
      <c r="Q233" s="97"/>
      <c r="R233"/>
      <c r="S233" s="97"/>
      <c r="T233"/>
      <c r="U233" s="97"/>
      <c r="V233"/>
      <c r="W233" s="97"/>
      <c r="X233"/>
      <c r="Y233" s="97"/>
      <c r="Z233"/>
      <c r="AA233" s="97"/>
      <c r="AB233"/>
    </row>
    <row r="234" spans="10:28" x14ac:dyDescent="0.25">
      <c r="J234" s="154" t="s">
        <v>154</v>
      </c>
      <c r="K234" s="122">
        <f>K185+3</f>
        <v>16</v>
      </c>
      <c r="L234" s="125"/>
      <c r="M234" s="125"/>
      <c r="N234" s="125"/>
      <c r="O234" s="125"/>
      <c r="P234" s="126"/>
      <c r="Q234" s="122">
        <f>Q185+3</f>
        <v>17</v>
      </c>
      <c r="R234" s="125"/>
      <c r="S234" s="125"/>
      <c r="T234" s="125"/>
      <c r="U234" s="125"/>
      <c r="V234" s="126"/>
      <c r="W234" s="122">
        <f>W185+3</f>
        <v>18</v>
      </c>
      <c r="X234" s="125"/>
      <c r="Y234" s="125"/>
      <c r="Z234" s="125"/>
      <c r="AA234" s="125"/>
      <c r="AB234" s="126"/>
    </row>
    <row r="235" spans="10:28" ht="18.75" x14ac:dyDescent="0.3">
      <c r="J235" s="154"/>
      <c r="K235" s="95" t="s">
        <v>46</v>
      </c>
      <c r="L235" s="127">
        <f>'A REMPLIR - PERSONNALISATION'!$G$8</f>
        <v>0</v>
      </c>
      <c r="M235" s="127"/>
      <c r="N235" s="127"/>
      <c r="O235" s="127"/>
      <c r="P235" s="128"/>
      <c r="Q235" s="95" t="s">
        <v>46</v>
      </c>
      <c r="R235" s="127">
        <f>'A REMPLIR - PERSONNALISATION'!$G$8</f>
        <v>0</v>
      </c>
      <c r="S235" s="127"/>
      <c r="T235" s="127"/>
      <c r="U235" s="127"/>
      <c r="V235" s="128"/>
      <c r="W235" s="95" t="s">
        <v>46</v>
      </c>
      <c r="X235" s="127">
        <f>'A REMPLIR - PERSONNALISATION'!$G$8</f>
        <v>0</v>
      </c>
      <c r="Y235" s="127"/>
      <c r="Z235" s="127"/>
      <c r="AA235" s="127"/>
      <c r="AB235" s="128"/>
    </row>
    <row r="236" spans="10:28" x14ac:dyDescent="0.25">
      <c r="J236" s="154"/>
      <c r="K236" s="65" t="s">
        <v>47</v>
      </c>
      <c r="L236" s="115"/>
      <c r="M236" s="115"/>
      <c r="N236" s="56" t="s">
        <v>104</v>
      </c>
      <c r="O236" s="103"/>
      <c r="P236" s="57"/>
      <c r="Q236" s="65" t="s">
        <v>47</v>
      </c>
      <c r="R236" s="115"/>
      <c r="S236" s="115"/>
      <c r="T236" s="56" t="s">
        <v>104</v>
      </c>
      <c r="U236" s="103"/>
      <c r="V236" s="57"/>
      <c r="W236" s="65" t="s">
        <v>47</v>
      </c>
      <c r="X236" s="115"/>
      <c r="Y236" s="115"/>
      <c r="Z236" s="56" t="s">
        <v>104</v>
      </c>
      <c r="AA236" s="103"/>
      <c r="AB236" s="57"/>
    </row>
    <row r="237" spans="10:28" ht="16.5" thickBot="1" x14ac:dyDescent="0.3">
      <c r="J237" s="154"/>
      <c r="K237" s="66" t="s">
        <v>9</v>
      </c>
      <c r="L237" s="59"/>
      <c r="M237" s="90" t="s">
        <v>48</v>
      </c>
      <c r="N237" s="120"/>
      <c r="O237" s="120"/>
      <c r="P237" s="121"/>
      <c r="Q237" s="66" t="s">
        <v>9</v>
      </c>
      <c r="R237" s="59"/>
      <c r="S237" s="90" t="s">
        <v>48</v>
      </c>
      <c r="T237" s="120"/>
      <c r="U237" s="120"/>
      <c r="V237" s="121"/>
      <c r="W237" s="66" t="s">
        <v>9</v>
      </c>
      <c r="X237" s="59"/>
      <c r="Y237" s="90" t="s">
        <v>48</v>
      </c>
      <c r="Z237" s="120"/>
      <c r="AA237" s="120"/>
      <c r="AB237" s="121"/>
    </row>
    <row r="238" spans="10:28" x14ac:dyDescent="0.25">
      <c r="J238" s="154"/>
      <c r="K238" s="134" t="s">
        <v>152</v>
      </c>
      <c r="L238" s="135"/>
      <c r="M238" s="135"/>
      <c r="N238" s="135"/>
      <c r="O238" s="135"/>
      <c r="P238" s="135"/>
      <c r="Q238" s="134" t="s">
        <v>152</v>
      </c>
      <c r="R238" s="135"/>
      <c r="S238" s="135"/>
      <c r="T238" s="135"/>
      <c r="U238" s="135"/>
      <c r="V238" s="135"/>
      <c r="W238" s="134" t="s">
        <v>152</v>
      </c>
      <c r="X238" s="135"/>
      <c r="Y238" s="135"/>
      <c r="Z238" s="135"/>
      <c r="AA238" s="135"/>
      <c r="AB238" s="135"/>
    </row>
    <row r="239" spans="10:28" x14ac:dyDescent="0.25">
      <c r="J239" s="154"/>
      <c r="K239" s="136" t="s">
        <v>49</v>
      </c>
      <c r="L239" s="137"/>
      <c r="M239" s="137"/>
      <c r="N239" s="137"/>
      <c r="O239" s="137"/>
      <c r="P239" s="137"/>
      <c r="Q239" s="136" t="s">
        <v>49</v>
      </c>
      <c r="R239" s="137"/>
      <c r="S239" s="137"/>
      <c r="T239" s="137"/>
      <c r="U239" s="137"/>
      <c r="V239" s="137"/>
      <c r="W239" s="136" t="s">
        <v>49</v>
      </c>
      <c r="X239" s="137"/>
      <c r="Y239" s="137"/>
      <c r="Z239" s="137"/>
      <c r="AA239" s="137"/>
      <c r="AB239" s="137"/>
    </row>
    <row r="240" spans="10:28" x14ac:dyDescent="0.25">
      <c r="J240" s="154"/>
      <c r="K240" s="22" t="s">
        <v>50</v>
      </c>
      <c r="L240" s="53"/>
      <c r="M240" s="23" t="s">
        <v>76</v>
      </c>
      <c r="N240" s="53"/>
      <c r="O240" s="23" t="s">
        <v>52</v>
      </c>
      <c r="P240" s="53"/>
      <c r="Q240" s="22" t="s">
        <v>50</v>
      </c>
      <c r="R240" s="53"/>
      <c r="S240" s="23" t="s">
        <v>76</v>
      </c>
      <c r="T240" s="53"/>
      <c r="U240" s="23" t="s">
        <v>52</v>
      </c>
      <c r="V240" s="53"/>
      <c r="W240" s="22" t="s">
        <v>50</v>
      </c>
      <c r="X240" s="53"/>
      <c r="Y240" s="23" t="s">
        <v>76</v>
      </c>
      <c r="Z240" s="53"/>
      <c r="AA240" s="23" t="s">
        <v>52</v>
      </c>
      <c r="AB240" s="53"/>
    </row>
    <row r="241" spans="10:28" x14ac:dyDescent="0.25">
      <c r="J241" s="154"/>
      <c r="K241" s="22" t="s">
        <v>53</v>
      </c>
      <c r="L241" s="53"/>
      <c r="M241" s="23" t="s">
        <v>51</v>
      </c>
      <c r="N241" s="53"/>
      <c r="O241" s="23" t="s">
        <v>55</v>
      </c>
      <c r="P241" s="53"/>
      <c r="Q241" s="22" t="s">
        <v>53</v>
      </c>
      <c r="R241" s="53"/>
      <c r="S241" s="23" t="s">
        <v>51</v>
      </c>
      <c r="T241" s="53"/>
      <c r="U241" s="23" t="s">
        <v>55</v>
      </c>
      <c r="V241" s="53"/>
      <c r="W241" s="22" t="s">
        <v>53</v>
      </c>
      <c r="X241" s="53"/>
      <c r="Y241" s="23" t="s">
        <v>51</v>
      </c>
      <c r="Z241" s="53"/>
      <c r="AA241" s="23" t="s">
        <v>55</v>
      </c>
      <c r="AB241" s="53"/>
    </row>
    <row r="242" spans="10:28" x14ac:dyDescent="0.25">
      <c r="J242" s="154"/>
      <c r="K242" s="22" t="s">
        <v>56</v>
      </c>
      <c r="L242" s="53"/>
      <c r="M242" s="23" t="s">
        <v>54</v>
      </c>
      <c r="N242" s="53"/>
      <c r="O242" s="23" t="s">
        <v>57</v>
      </c>
      <c r="P242" s="53"/>
      <c r="Q242" s="22" t="s">
        <v>56</v>
      </c>
      <c r="R242" s="53"/>
      <c r="S242" s="23" t="s">
        <v>54</v>
      </c>
      <c r="T242" s="53"/>
      <c r="U242" s="23" t="s">
        <v>57</v>
      </c>
      <c r="V242" s="53"/>
      <c r="W242" s="22" t="s">
        <v>56</v>
      </c>
      <c r="X242" s="53"/>
      <c r="Y242" s="23" t="s">
        <v>54</v>
      </c>
      <c r="Z242" s="53"/>
      <c r="AA242" s="23" t="s">
        <v>57</v>
      </c>
      <c r="AB242" s="53"/>
    </row>
    <row r="243" spans="10:28" x14ac:dyDescent="0.25">
      <c r="J243" s="154"/>
      <c r="K243" s="21" t="s">
        <v>58</v>
      </c>
      <c r="L243" s="53"/>
      <c r="M243" s="23" t="s">
        <v>59</v>
      </c>
      <c r="N243" s="53"/>
      <c r="O243" s="23" t="s">
        <v>60</v>
      </c>
      <c r="P243" s="53"/>
      <c r="Q243" s="21" t="s">
        <v>58</v>
      </c>
      <c r="R243" s="53"/>
      <c r="S243" s="23" t="s">
        <v>59</v>
      </c>
      <c r="T243" s="53"/>
      <c r="U243" s="23" t="s">
        <v>60</v>
      </c>
      <c r="V243" s="53"/>
      <c r="W243" s="21" t="s">
        <v>58</v>
      </c>
      <c r="X243" s="53"/>
      <c r="Y243" s="23" t="s">
        <v>59</v>
      </c>
      <c r="Z243" s="53"/>
      <c r="AA243" s="23" t="s">
        <v>60</v>
      </c>
      <c r="AB243" s="53"/>
    </row>
    <row r="244" spans="10:28" x14ac:dyDescent="0.25">
      <c r="J244" s="154"/>
      <c r="K244" s="21" t="s">
        <v>61</v>
      </c>
      <c r="L244" s="53"/>
      <c r="M244" s="22" t="s">
        <v>62</v>
      </c>
      <c r="N244" s="53"/>
      <c r="O244" s="23" t="s">
        <v>63</v>
      </c>
      <c r="P244" s="53"/>
      <c r="Q244" s="21" t="s">
        <v>61</v>
      </c>
      <c r="R244" s="53"/>
      <c r="S244" s="22" t="s">
        <v>62</v>
      </c>
      <c r="T244" s="53"/>
      <c r="U244" s="23" t="s">
        <v>63</v>
      </c>
      <c r="V244" s="53"/>
      <c r="W244" s="21" t="s">
        <v>61</v>
      </c>
      <c r="X244" s="53"/>
      <c r="Y244" s="22" t="s">
        <v>62</v>
      </c>
      <c r="Z244" s="53"/>
      <c r="AA244" s="23" t="s">
        <v>63</v>
      </c>
      <c r="AB244" s="53"/>
    </row>
    <row r="245" spans="10:28" x14ac:dyDescent="0.25">
      <c r="J245" s="154"/>
      <c r="K245" s="21" t="s">
        <v>64</v>
      </c>
      <c r="L245" s="54"/>
      <c r="M245" s="22" t="s">
        <v>65</v>
      </c>
      <c r="N245" s="54"/>
      <c r="O245" s="22" t="s">
        <v>66</v>
      </c>
      <c r="P245" s="54"/>
      <c r="Q245" s="21" t="s">
        <v>64</v>
      </c>
      <c r="R245" s="54"/>
      <c r="S245" s="22" t="s">
        <v>65</v>
      </c>
      <c r="T245" s="54"/>
      <c r="U245" s="22" t="s">
        <v>66</v>
      </c>
      <c r="V245" s="54"/>
      <c r="W245" s="21" t="s">
        <v>64</v>
      </c>
      <c r="X245" s="54"/>
      <c r="Y245" s="22" t="s">
        <v>65</v>
      </c>
      <c r="Z245" s="54"/>
      <c r="AA245" s="22" t="s">
        <v>66</v>
      </c>
      <c r="AB245" s="54"/>
    </row>
    <row r="246" spans="10:28" x14ac:dyDescent="0.25">
      <c r="J246" s="154"/>
      <c r="K246" s="21" t="s">
        <v>67</v>
      </c>
      <c r="L246" s="54"/>
      <c r="M246" s="22" t="s">
        <v>68</v>
      </c>
      <c r="N246" s="54"/>
      <c r="O246" s="22" t="s">
        <v>69</v>
      </c>
      <c r="P246" s="54"/>
      <c r="Q246" s="21" t="s">
        <v>67</v>
      </c>
      <c r="R246" s="54"/>
      <c r="S246" s="22" t="s">
        <v>68</v>
      </c>
      <c r="T246" s="54"/>
      <c r="U246" s="22" t="s">
        <v>69</v>
      </c>
      <c r="V246" s="54"/>
      <c r="W246" s="21" t="s">
        <v>67</v>
      </c>
      <c r="X246" s="54"/>
      <c r="Y246" s="22" t="s">
        <v>68</v>
      </c>
      <c r="Z246" s="54"/>
      <c r="AA246" s="22" t="s">
        <v>69</v>
      </c>
      <c r="AB246" s="54"/>
    </row>
    <row r="247" spans="10:28" x14ac:dyDescent="0.25">
      <c r="J247" s="154"/>
      <c r="K247" s="21" t="s">
        <v>70</v>
      </c>
      <c r="L247" s="54"/>
      <c r="M247" s="22" t="s">
        <v>71</v>
      </c>
      <c r="N247" s="54"/>
      <c r="O247" s="22" t="s">
        <v>72</v>
      </c>
      <c r="P247" s="54"/>
      <c r="Q247" s="21" t="s">
        <v>70</v>
      </c>
      <c r="R247" s="54"/>
      <c r="S247" s="22" t="s">
        <v>71</v>
      </c>
      <c r="T247" s="54"/>
      <c r="U247" s="22" t="s">
        <v>72</v>
      </c>
      <c r="V247" s="54"/>
      <c r="W247" s="21" t="s">
        <v>70</v>
      </c>
      <c r="X247" s="54"/>
      <c r="Y247" s="22" t="s">
        <v>71</v>
      </c>
      <c r="Z247" s="54"/>
      <c r="AA247" s="22" t="s">
        <v>72</v>
      </c>
      <c r="AB247" s="54"/>
    </row>
    <row r="248" spans="10:28" x14ac:dyDescent="0.25">
      <c r="J248" s="154"/>
      <c r="K248" s="21" t="s">
        <v>93</v>
      </c>
      <c r="L248" s="54"/>
      <c r="M248" s="22" t="s">
        <v>74</v>
      </c>
      <c r="N248" s="54"/>
      <c r="O248" s="22" t="s">
        <v>75</v>
      </c>
      <c r="P248" s="54"/>
      <c r="Q248" s="21" t="s">
        <v>93</v>
      </c>
      <c r="R248" s="54"/>
      <c r="S248" s="22" t="s">
        <v>74</v>
      </c>
      <c r="T248" s="54"/>
      <c r="U248" s="22" t="s">
        <v>75</v>
      </c>
      <c r="V248" s="54"/>
      <c r="W248" s="21" t="s">
        <v>93</v>
      </c>
      <c r="X248" s="54"/>
      <c r="Y248" s="22" t="s">
        <v>74</v>
      </c>
      <c r="Z248" s="54"/>
      <c r="AA248" s="22" t="s">
        <v>75</v>
      </c>
      <c r="AB248" s="54"/>
    </row>
    <row r="249" spans="10:28" x14ac:dyDescent="0.25">
      <c r="J249" s="154"/>
      <c r="K249" s="21" t="s">
        <v>73</v>
      </c>
      <c r="L249" s="54"/>
      <c r="M249" s="22" t="s">
        <v>77</v>
      </c>
      <c r="N249" s="54"/>
      <c r="O249" s="22" t="s">
        <v>78</v>
      </c>
      <c r="P249" s="54"/>
      <c r="Q249" s="21" t="s">
        <v>73</v>
      </c>
      <c r="R249" s="54"/>
      <c r="S249" s="22" t="s">
        <v>77</v>
      </c>
      <c r="T249" s="54"/>
      <c r="U249" s="22" t="s">
        <v>78</v>
      </c>
      <c r="V249" s="54"/>
      <c r="W249" s="21" t="s">
        <v>73</v>
      </c>
      <c r="X249" s="54"/>
      <c r="Y249" s="22" t="s">
        <v>77</v>
      </c>
      <c r="Z249" s="54"/>
      <c r="AA249" s="22" t="s">
        <v>78</v>
      </c>
      <c r="AB249" s="54"/>
    </row>
    <row r="250" spans="10:28" x14ac:dyDescent="0.25">
      <c r="J250" s="154"/>
      <c r="K250" s="96"/>
      <c r="L250" s="19"/>
      <c r="M250" s="99"/>
      <c r="N250" s="19"/>
      <c r="O250" s="22" t="s">
        <v>79</v>
      </c>
      <c r="P250" s="60"/>
      <c r="Q250" s="96"/>
      <c r="R250" s="19"/>
      <c r="S250" s="99"/>
      <c r="T250" s="19"/>
      <c r="U250" s="22" t="s">
        <v>79</v>
      </c>
      <c r="V250" s="60"/>
      <c r="W250" s="96"/>
      <c r="X250" s="19"/>
      <c r="Y250" s="99"/>
      <c r="Z250" s="19"/>
      <c r="AA250" s="22" t="s">
        <v>79</v>
      </c>
      <c r="AB250" s="60"/>
    </row>
    <row r="251" spans="10:28" x14ac:dyDescent="0.25">
      <c r="J251" s="154"/>
      <c r="K251" s="129" t="s">
        <v>80</v>
      </c>
      <c r="L251" s="130"/>
      <c r="M251" s="130"/>
      <c r="N251" s="130"/>
      <c r="O251" s="130"/>
      <c r="P251" s="131"/>
      <c r="Q251" s="129" t="s">
        <v>80</v>
      </c>
      <c r="R251" s="130"/>
      <c r="S251" s="130"/>
      <c r="T251" s="130"/>
      <c r="U251" s="130"/>
      <c r="V251" s="131"/>
      <c r="W251" s="129" t="s">
        <v>80</v>
      </c>
      <c r="X251" s="130"/>
      <c r="Y251" s="130"/>
      <c r="Z251" s="130"/>
      <c r="AA251" s="130"/>
      <c r="AB251" s="131"/>
    </row>
    <row r="252" spans="10:28" x14ac:dyDescent="0.25">
      <c r="J252" s="154"/>
      <c r="K252" s="21" t="s">
        <v>53</v>
      </c>
      <c r="L252" s="54"/>
      <c r="M252" s="21" t="s">
        <v>67</v>
      </c>
      <c r="N252" s="54"/>
      <c r="O252" s="22" t="s">
        <v>74</v>
      </c>
      <c r="P252" s="54"/>
      <c r="Q252" s="21" t="s">
        <v>53</v>
      </c>
      <c r="R252" s="54"/>
      <c r="S252" s="21" t="s">
        <v>67</v>
      </c>
      <c r="T252" s="54"/>
      <c r="U252" s="22" t="s">
        <v>74</v>
      </c>
      <c r="V252" s="54"/>
      <c r="W252" s="21" t="s">
        <v>53</v>
      </c>
      <c r="X252" s="54"/>
      <c r="Y252" s="21" t="s">
        <v>67</v>
      </c>
      <c r="Z252" s="54"/>
      <c r="AA252" s="22" t="s">
        <v>74</v>
      </c>
      <c r="AB252" s="54"/>
    </row>
    <row r="253" spans="10:28" x14ac:dyDescent="0.25">
      <c r="J253" s="154"/>
      <c r="K253" s="21" t="s">
        <v>81</v>
      </c>
      <c r="L253" s="54"/>
      <c r="M253" s="22" t="s">
        <v>59</v>
      </c>
      <c r="N253" s="54"/>
      <c r="O253" s="22" t="s">
        <v>77</v>
      </c>
      <c r="P253" s="54"/>
      <c r="Q253" s="21" t="s">
        <v>81</v>
      </c>
      <c r="R253" s="54"/>
      <c r="S253" s="22" t="s">
        <v>59</v>
      </c>
      <c r="T253" s="54"/>
      <c r="U253" s="22" t="s">
        <v>77</v>
      </c>
      <c r="V253" s="54"/>
      <c r="W253" s="21" t="s">
        <v>81</v>
      </c>
      <c r="X253" s="54"/>
      <c r="Y253" s="22" t="s">
        <v>59</v>
      </c>
      <c r="Z253" s="54"/>
      <c r="AA253" s="22" t="s">
        <v>77</v>
      </c>
      <c r="AB253" s="54"/>
    </row>
    <row r="254" spans="10:28" x14ac:dyDescent="0.25">
      <c r="J254" s="154"/>
      <c r="K254" s="21" t="s">
        <v>82</v>
      </c>
      <c r="L254" s="54"/>
      <c r="M254" s="22" t="s">
        <v>83</v>
      </c>
      <c r="N254" s="54"/>
      <c r="O254" s="22" t="s">
        <v>52</v>
      </c>
      <c r="P254" s="54"/>
      <c r="Q254" s="21" t="s">
        <v>82</v>
      </c>
      <c r="R254" s="54"/>
      <c r="S254" s="22" t="s">
        <v>83</v>
      </c>
      <c r="T254" s="54"/>
      <c r="U254" s="22" t="s">
        <v>52</v>
      </c>
      <c r="V254" s="54"/>
      <c r="W254" s="21" t="s">
        <v>82</v>
      </c>
      <c r="X254" s="54"/>
      <c r="Y254" s="22" t="s">
        <v>83</v>
      </c>
      <c r="Z254" s="54"/>
      <c r="AA254" s="22" t="s">
        <v>52</v>
      </c>
      <c r="AB254" s="54"/>
    </row>
    <row r="255" spans="10:28" x14ac:dyDescent="0.25">
      <c r="J255" s="154"/>
      <c r="K255" s="21" t="s">
        <v>64</v>
      </c>
      <c r="L255" s="54"/>
      <c r="M255" s="100" t="s">
        <v>94</v>
      </c>
      <c r="N255" s="54"/>
      <c r="O255" s="22" t="s">
        <v>55</v>
      </c>
      <c r="P255" s="54"/>
      <c r="Q255" s="21" t="s">
        <v>64</v>
      </c>
      <c r="R255" s="54"/>
      <c r="S255" s="100" t="s">
        <v>94</v>
      </c>
      <c r="T255" s="54"/>
      <c r="U255" s="22" t="s">
        <v>55</v>
      </c>
      <c r="V255" s="54"/>
      <c r="W255" s="21" t="s">
        <v>64</v>
      </c>
      <c r="X255" s="54"/>
      <c r="Y255" s="100" t="s">
        <v>94</v>
      </c>
      <c r="Z255" s="54"/>
      <c r="AA255" s="22" t="s">
        <v>55</v>
      </c>
      <c r="AB255" s="54"/>
    </row>
    <row r="256" spans="10:28" x14ac:dyDescent="0.25">
      <c r="J256" s="154"/>
      <c r="K256" s="21" t="s">
        <v>95</v>
      </c>
      <c r="L256" s="54"/>
      <c r="M256" s="22" t="s">
        <v>69</v>
      </c>
      <c r="N256" s="54"/>
      <c r="O256" s="22" t="s">
        <v>78</v>
      </c>
      <c r="P256" s="60"/>
      <c r="Q256" s="21" t="s">
        <v>95</v>
      </c>
      <c r="R256" s="54"/>
      <c r="S256" s="22" t="s">
        <v>69</v>
      </c>
      <c r="T256" s="54"/>
      <c r="U256" s="22" t="s">
        <v>78</v>
      </c>
      <c r="V256" s="60"/>
      <c r="W256" s="21" t="s">
        <v>95</v>
      </c>
      <c r="X256" s="54"/>
      <c r="Y256" s="22" t="s">
        <v>69</v>
      </c>
      <c r="Z256" s="54"/>
      <c r="AA256" s="22" t="s">
        <v>78</v>
      </c>
      <c r="AB256" s="60"/>
    </row>
    <row r="257" spans="10:28" x14ac:dyDescent="0.25">
      <c r="J257" s="154"/>
      <c r="K257" s="129" t="s">
        <v>84</v>
      </c>
      <c r="L257" s="130"/>
      <c r="M257" s="130"/>
      <c r="N257" s="130"/>
      <c r="O257" s="130"/>
      <c r="P257" s="131"/>
      <c r="Q257" s="129" t="s">
        <v>84</v>
      </c>
      <c r="R257" s="130"/>
      <c r="S257" s="130"/>
      <c r="T257" s="130"/>
      <c r="U257" s="130"/>
      <c r="V257" s="131"/>
      <c r="W257" s="129" t="s">
        <v>84</v>
      </c>
      <c r="X257" s="130"/>
      <c r="Y257" s="130"/>
      <c r="Z257" s="130"/>
      <c r="AA257" s="130"/>
      <c r="AB257" s="131"/>
    </row>
    <row r="258" spans="10:28" x14ac:dyDescent="0.25">
      <c r="J258" s="154"/>
      <c r="K258" s="21" t="s">
        <v>67</v>
      </c>
      <c r="L258" s="54"/>
      <c r="M258" s="22" t="s">
        <v>86</v>
      </c>
      <c r="N258" s="54"/>
      <c r="O258" s="22" t="s">
        <v>101</v>
      </c>
      <c r="P258" s="54"/>
      <c r="Q258" s="21" t="s">
        <v>67</v>
      </c>
      <c r="R258" s="54"/>
      <c r="S258" s="22" t="s">
        <v>86</v>
      </c>
      <c r="T258" s="54"/>
      <c r="U258" s="22" t="s">
        <v>101</v>
      </c>
      <c r="V258" s="54"/>
      <c r="W258" s="21" t="s">
        <v>67</v>
      </c>
      <c r="X258" s="54"/>
      <c r="Y258" s="22" t="s">
        <v>86</v>
      </c>
      <c r="Z258" s="54"/>
      <c r="AA258" s="22" t="s">
        <v>101</v>
      </c>
      <c r="AB258" s="54"/>
    </row>
    <row r="259" spans="10:28" x14ac:dyDescent="0.25">
      <c r="J259" s="154"/>
      <c r="K259" s="21" t="s">
        <v>85</v>
      </c>
      <c r="L259" s="54"/>
      <c r="M259" s="22" t="s">
        <v>88</v>
      </c>
      <c r="N259" s="54"/>
      <c r="O259" s="104" t="s">
        <v>102</v>
      </c>
      <c r="P259" s="54"/>
      <c r="Q259" s="21" t="s">
        <v>85</v>
      </c>
      <c r="R259" s="54"/>
      <c r="S259" s="22" t="s">
        <v>88</v>
      </c>
      <c r="T259" s="54"/>
      <c r="U259" s="104" t="s">
        <v>102</v>
      </c>
      <c r="V259" s="54"/>
      <c r="W259" s="21" t="s">
        <v>85</v>
      </c>
      <c r="X259" s="54"/>
      <c r="Y259" s="22" t="s">
        <v>88</v>
      </c>
      <c r="Z259" s="54"/>
      <c r="AA259" s="104" t="s">
        <v>102</v>
      </c>
      <c r="AB259" s="54"/>
    </row>
    <row r="260" spans="10:28" x14ac:dyDescent="0.25">
      <c r="J260" s="154"/>
      <c r="K260" s="22" t="s">
        <v>96</v>
      </c>
      <c r="L260" s="54"/>
      <c r="M260" s="101" t="s">
        <v>87</v>
      </c>
      <c r="N260" s="54"/>
      <c r="O260" s="22" t="s">
        <v>103</v>
      </c>
      <c r="P260" s="54"/>
      <c r="Q260" s="22" t="s">
        <v>96</v>
      </c>
      <c r="R260" s="54"/>
      <c r="S260" s="101" t="s">
        <v>87</v>
      </c>
      <c r="T260" s="54"/>
      <c r="U260" s="22" t="s">
        <v>103</v>
      </c>
      <c r="V260" s="54"/>
      <c r="W260" s="22" t="s">
        <v>96</v>
      </c>
      <c r="X260" s="54"/>
      <c r="Y260" s="101" t="s">
        <v>87</v>
      </c>
      <c r="Z260" s="54"/>
      <c r="AA260" s="22" t="s">
        <v>103</v>
      </c>
      <c r="AB260" s="54"/>
    </row>
    <row r="261" spans="10:28" x14ac:dyDescent="0.25">
      <c r="J261" s="154"/>
      <c r="K261" s="22" t="s">
        <v>98</v>
      </c>
      <c r="L261" s="54"/>
      <c r="M261" s="102" t="s">
        <v>99</v>
      </c>
      <c r="N261" s="54"/>
      <c r="O261" s="22" t="s">
        <v>79</v>
      </c>
      <c r="P261" s="54"/>
      <c r="Q261" s="22" t="s">
        <v>98</v>
      </c>
      <c r="R261" s="54"/>
      <c r="S261" s="102" t="s">
        <v>99</v>
      </c>
      <c r="T261" s="54"/>
      <c r="U261" s="22" t="s">
        <v>79</v>
      </c>
      <c r="V261" s="54"/>
      <c r="W261" s="22" t="s">
        <v>98</v>
      </c>
      <c r="X261" s="54"/>
      <c r="Y261" s="102" t="s">
        <v>99</v>
      </c>
      <c r="Z261" s="54"/>
      <c r="AA261" s="22" t="s">
        <v>79</v>
      </c>
      <c r="AB261" s="54"/>
    </row>
    <row r="262" spans="10:28" x14ac:dyDescent="0.25">
      <c r="J262" s="154"/>
      <c r="K262" s="22" t="s">
        <v>97</v>
      </c>
      <c r="L262" s="54"/>
      <c r="M262" s="22" t="s">
        <v>100</v>
      </c>
      <c r="N262" s="54"/>
      <c r="O262" s="22"/>
      <c r="P262" s="54"/>
      <c r="Q262" s="22" t="s">
        <v>97</v>
      </c>
      <c r="R262" s="54"/>
      <c r="S262" s="22" t="s">
        <v>100</v>
      </c>
      <c r="T262" s="54"/>
      <c r="U262" s="22"/>
      <c r="V262" s="54"/>
      <c r="W262" s="22" t="s">
        <v>97</v>
      </c>
      <c r="X262" s="54"/>
      <c r="Y262" s="22" t="s">
        <v>100</v>
      </c>
      <c r="Z262" s="54"/>
      <c r="AA262" s="22"/>
      <c r="AB262" s="54"/>
    </row>
    <row r="263" spans="10:28" x14ac:dyDescent="0.25">
      <c r="J263" s="154"/>
      <c r="K263" s="146" t="s">
        <v>89</v>
      </c>
      <c r="L263" s="147"/>
      <c r="M263" s="147"/>
      <c r="N263" s="147"/>
      <c r="O263" s="138">
        <f>L240+L241+L242+L243+L244+L245+L246+L247+L248+L249+N240+N241+N242+N243+N244+N245+N246+N247+N248+N249+P240+P241+P242+P243+P244+P245+P246+P247+P248+P249+P250+L252+L253+L254+L255+L256+N252+N253+N254+N255+N256+P252+P253+P254+P255+P256+L258+L259+L260+L261+L262+N258+N259+N260+N261+N262+P258+P259+P260+P261+P262</f>
        <v>0</v>
      </c>
      <c r="P263" s="139"/>
      <c r="Q263" s="146" t="s">
        <v>89</v>
      </c>
      <c r="R263" s="147"/>
      <c r="S263" s="147"/>
      <c r="T263" s="147"/>
      <c r="U263" s="138">
        <f>R240+R241+R242+R243+R244+R245+R246+R247+R248+R249+T240+T241+T242+T243+T244+T245+T246+T247+T248+T249+V240+V241+V242+V243+V244+V245+V246+V247+V248+V249+V250+R252+R253+R254+R255+R256+T252+T253+T254+T255+T256+V252+V253+V254+V255+V256+R258+R259+R260+R261+R262+T258+T259+T260+T261+T262+V258+V259+V260+V261+V262</f>
        <v>0</v>
      </c>
      <c r="V263" s="139"/>
      <c r="W263" s="148" t="s">
        <v>89</v>
      </c>
      <c r="X263" s="149"/>
      <c r="Y263" s="149"/>
      <c r="Z263" s="149"/>
      <c r="AA263" s="138">
        <f>X240+X241+X242+X243+X244+X245+X246+X247+X248+X249+Z240+Z241+Z242+Z243+Z244+Z245+Z246+Z247+Z248+Z249+AB240+AB241+AB242+AB243+AB244+AB245+AB246+AB247+AB248+AB249+AB250+X252+X253+X254+X255+X256+Z252+Z253+Z254+Z255+Z256+AB252+AB253+AB254+AB255+AB256+X258+X259+X260+X261+X262+Z258+Z259+Z260+Z261+Z262+AB258+AB259+AB260+AB261+AB262</f>
        <v>0</v>
      </c>
      <c r="AB263" s="139"/>
    </row>
    <row r="264" spans="10:28" x14ac:dyDescent="0.25">
      <c r="J264" s="154"/>
      <c r="K264" s="140" t="s">
        <v>90</v>
      </c>
      <c r="L264" s="141"/>
      <c r="M264" s="141"/>
      <c r="N264" s="141"/>
      <c r="O264" s="141"/>
      <c r="P264" s="141"/>
      <c r="Q264" s="140" t="s">
        <v>90</v>
      </c>
      <c r="R264" s="141"/>
      <c r="S264" s="141"/>
      <c r="T264" s="141"/>
      <c r="U264" s="141"/>
      <c r="V264" s="141"/>
      <c r="W264" s="140" t="s">
        <v>90</v>
      </c>
      <c r="X264" s="141"/>
      <c r="Y264" s="141"/>
      <c r="Z264" s="141"/>
      <c r="AA264" s="141"/>
      <c r="AB264" s="141"/>
    </row>
    <row r="265" spans="10:28" x14ac:dyDescent="0.25">
      <c r="J265" s="154"/>
      <c r="K265" s="142" t="s">
        <v>91</v>
      </c>
      <c r="L265" s="143"/>
      <c r="M265" s="143"/>
      <c r="N265" s="144"/>
      <c r="O265" s="145"/>
      <c r="P265" s="145"/>
      <c r="Q265" s="142" t="s">
        <v>91</v>
      </c>
      <c r="R265" s="143"/>
      <c r="S265" s="143"/>
      <c r="T265" s="144"/>
      <c r="U265" s="145"/>
      <c r="V265" s="145"/>
      <c r="W265" s="142" t="s">
        <v>91</v>
      </c>
      <c r="X265" s="143"/>
      <c r="Y265" s="143"/>
      <c r="Z265" s="144"/>
      <c r="AA265" s="145"/>
      <c r="AB265" s="145"/>
    </row>
    <row r="266" spans="10:28" x14ac:dyDescent="0.25">
      <c r="J266" s="154"/>
      <c r="K266" s="142" t="s">
        <v>92</v>
      </c>
      <c r="L266" s="143"/>
      <c r="M266" s="143"/>
      <c r="N266" s="144"/>
      <c r="O266" s="145"/>
      <c r="P266" s="145"/>
      <c r="Q266" s="142" t="s">
        <v>92</v>
      </c>
      <c r="R266" s="143"/>
      <c r="S266" s="143"/>
      <c r="T266" s="144"/>
      <c r="U266" s="145"/>
      <c r="V266" s="145"/>
      <c r="W266" s="142" t="s">
        <v>92</v>
      </c>
      <c r="X266" s="143"/>
      <c r="Y266" s="143"/>
      <c r="Z266" s="144"/>
      <c r="AA266" s="145"/>
      <c r="AB266" s="145"/>
    </row>
    <row r="267" spans="10:28" x14ac:dyDescent="0.25">
      <c r="J267" s="105"/>
      <c r="K267" s="97"/>
      <c r="L267"/>
      <c r="M267" s="97"/>
      <c r="N267"/>
      <c r="O267" s="97"/>
      <c r="P267"/>
      <c r="Q267" s="97"/>
      <c r="R267"/>
      <c r="S267" s="97"/>
      <c r="T267"/>
      <c r="U267" s="97"/>
      <c r="V267"/>
      <c r="W267" s="97"/>
      <c r="X267"/>
      <c r="Y267" s="97"/>
      <c r="Z267"/>
      <c r="AA267" s="97"/>
      <c r="AB267"/>
    </row>
    <row r="268" spans="10:28" x14ac:dyDescent="0.25">
      <c r="J268" s="105"/>
      <c r="K268" s="97"/>
      <c r="L268"/>
      <c r="M268" s="97"/>
      <c r="N268"/>
      <c r="O268" s="97"/>
      <c r="P268"/>
      <c r="Q268" s="97"/>
      <c r="R268"/>
      <c r="S268" s="97"/>
      <c r="T268"/>
      <c r="U268" s="97"/>
      <c r="V268"/>
      <c r="W268" s="97"/>
      <c r="X268"/>
      <c r="Y268" s="97"/>
      <c r="Z268"/>
      <c r="AA268" s="97"/>
      <c r="AB268"/>
    </row>
    <row r="269" spans="10:28" x14ac:dyDescent="0.25">
      <c r="J269" s="105"/>
      <c r="K269" s="97"/>
      <c r="L269"/>
      <c r="M269" s="97"/>
      <c r="N269"/>
      <c r="O269" s="97"/>
      <c r="P269"/>
      <c r="Q269" s="97"/>
      <c r="R269"/>
      <c r="S269" s="97"/>
      <c r="T269"/>
      <c r="U269" s="97"/>
      <c r="V269"/>
      <c r="W269" s="97"/>
      <c r="X269"/>
      <c r="Y269" s="97"/>
      <c r="Z269"/>
      <c r="AA269" s="97"/>
      <c r="AB269"/>
    </row>
    <row r="270" spans="10:28" x14ac:dyDescent="0.25">
      <c r="J270" s="105"/>
      <c r="K270" s="97"/>
      <c r="L270"/>
      <c r="M270" s="97"/>
      <c r="N270"/>
      <c r="O270" s="97"/>
      <c r="P270"/>
      <c r="Q270" s="97"/>
      <c r="R270"/>
      <c r="S270" s="97"/>
      <c r="T270"/>
      <c r="U270" s="97"/>
      <c r="V270"/>
      <c r="W270" s="97"/>
      <c r="X270"/>
      <c r="Y270" s="97"/>
      <c r="Z270"/>
      <c r="AA270" s="97"/>
      <c r="AB270"/>
    </row>
    <row r="271" spans="10:28" x14ac:dyDescent="0.25">
      <c r="J271" s="105"/>
      <c r="K271" s="97"/>
      <c r="L271"/>
      <c r="M271" s="97"/>
      <c r="N271"/>
      <c r="O271" s="97"/>
      <c r="P271"/>
      <c r="Q271" s="97"/>
      <c r="R271"/>
      <c r="S271" s="97"/>
      <c r="T271"/>
      <c r="U271" s="97"/>
      <c r="V271"/>
      <c r="W271" s="97"/>
      <c r="X271"/>
      <c r="Y271" s="97"/>
      <c r="Z271"/>
      <c r="AA271" s="97"/>
      <c r="AB271"/>
    </row>
    <row r="272" spans="10:28" x14ac:dyDescent="0.25">
      <c r="J272" s="105"/>
      <c r="K272" s="97"/>
      <c r="L272"/>
      <c r="M272" s="97"/>
      <c r="N272"/>
      <c r="O272" s="97"/>
      <c r="P272"/>
      <c r="Q272" s="97"/>
      <c r="R272"/>
      <c r="S272" s="97"/>
      <c r="T272"/>
      <c r="U272" s="97"/>
      <c r="V272"/>
      <c r="W272" s="97"/>
      <c r="X272"/>
      <c r="Y272" s="97"/>
      <c r="Z272"/>
      <c r="AA272" s="97"/>
      <c r="AB272"/>
    </row>
    <row r="273" spans="10:28" x14ac:dyDescent="0.25">
      <c r="J273" s="105"/>
      <c r="K273" s="97"/>
      <c r="L273"/>
      <c r="M273" s="97"/>
      <c r="N273"/>
      <c r="O273" s="97"/>
      <c r="P273"/>
      <c r="Q273" s="97"/>
      <c r="R273"/>
      <c r="S273" s="97"/>
      <c r="T273"/>
      <c r="U273" s="97"/>
      <c r="V273"/>
      <c r="W273" s="97"/>
      <c r="X273"/>
      <c r="Y273" s="97"/>
      <c r="Z273"/>
      <c r="AA273" s="97"/>
      <c r="AB273"/>
    </row>
    <row r="274" spans="10:28" x14ac:dyDescent="0.25">
      <c r="J274" s="105"/>
      <c r="K274" s="97"/>
      <c r="L274"/>
      <c r="M274" s="97"/>
      <c r="N274"/>
      <c r="O274" s="97"/>
      <c r="P274"/>
      <c r="Q274" s="97"/>
      <c r="R274"/>
      <c r="S274" s="97"/>
      <c r="T274"/>
      <c r="U274" s="97"/>
      <c r="V274"/>
      <c r="W274" s="97"/>
      <c r="X274"/>
      <c r="Y274" s="97"/>
      <c r="Z274"/>
      <c r="AA274" s="97"/>
      <c r="AB274"/>
    </row>
    <row r="275" spans="10:28" x14ac:dyDescent="0.25">
      <c r="J275" s="105"/>
      <c r="K275" s="97"/>
      <c r="L275"/>
      <c r="M275" s="97"/>
      <c r="N275"/>
      <c r="O275" s="97"/>
      <c r="P275"/>
      <c r="Q275" s="97"/>
      <c r="R275"/>
      <c r="S275" s="97"/>
      <c r="T275"/>
      <c r="U275" s="97"/>
      <c r="V275"/>
      <c r="W275" s="97"/>
      <c r="X275"/>
      <c r="Y275" s="97"/>
      <c r="Z275"/>
      <c r="AA275" s="97"/>
      <c r="AB275"/>
    </row>
    <row r="276" spans="10:28" x14ac:dyDescent="0.25">
      <c r="J276" s="105"/>
      <c r="K276" s="97"/>
      <c r="L276"/>
      <c r="M276" s="97"/>
      <c r="N276"/>
      <c r="O276" s="97"/>
      <c r="P276"/>
      <c r="Q276" s="97"/>
      <c r="R276"/>
      <c r="S276" s="97"/>
      <c r="T276"/>
      <c r="U276" s="97"/>
      <c r="V276"/>
      <c r="W276" s="97"/>
      <c r="X276"/>
      <c r="Y276" s="97"/>
      <c r="Z276"/>
      <c r="AA276" s="97"/>
      <c r="AB276"/>
    </row>
    <row r="277" spans="10:28" x14ac:dyDescent="0.25">
      <c r="K277" s="97"/>
      <c r="L277"/>
      <c r="M277" s="97"/>
      <c r="N277"/>
      <c r="O277" s="97"/>
      <c r="P277"/>
      <c r="Q277" s="97"/>
      <c r="R277"/>
      <c r="S277" s="97"/>
      <c r="T277"/>
      <c r="U277" s="97"/>
      <c r="V277"/>
      <c r="W277" s="97"/>
      <c r="X277"/>
      <c r="Y277" s="97"/>
      <c r="Z277"/>
      <c r="AA277" s="97"/>
      <c r="AB277"/>
    </row>
    <row r="278" spans="10:28" x14ac:dyDescent="0.25">
      <c r="K278" s="97"/>
      <c r="L278"/>
      <c r="M278" s="97"/>
      <c r="N278"/>
      <c r="O278" s="97"/>
      <c r="P278"/>
      <c r="Q278" s="97"/>
      <c r="R278"/>
      <c r="S278" s="97"/>
      <c r="T278"/>
      <c r="U278" s="97"/>
      <c r="V278"/>
      <c r="W278" s="97"/>
      <c r="X278"/>
      <c r="Y278" s="97"/>
      <c r="Z278"/>
      <c r="AA278" s="97"/>
      <c r="AB278"/>
    </row>
    <row r="279" spans="10:28" x14ac:dyDescent="0.25">
      <c r="K279" s="97"/>
      <c r="L279"/>
      <c r="M279" s="97"/>
      <c r="N279"/>
      <c r="O279" s="97"/>
      <c r="P279"/>
      <c r="Q279" s="97"/>
      <c r="R279"/>
      <c r="S279" s="97"/>
      <c r="T279"/>
      <c r="U279" s="97"/>
      <c r="V279"/>
      <c r="W279" s="97"/>
      <c r="X279"/>
      <c r="Y279" s="97"/>
      <c r="Z279"/>
      <c r="AA279" s="97"/>
      <c r="AB279"/>
    </row>
    <row r="280" spans="10:28" x14ac:dyDescent="0.25">
      <c r="K280" s="97"/>
      <c r="L280"/>
      <c r="M280" s="97"/>
      <c r="N280"/>
      <c r="O280" s="97"/>
      <c r="P280"/>
      <c r="Q280" s="97"/>
      <c r="R280"/>
      <c r="S280" s="97"/>
      <c r="T280"/>
      <c r="U280" s="97"/>
      <c r="V280"/>
      <c r="W280" s="97"/>
      <c r="X280"/>
      <c r="Y280" s="97"/>
      <c r="Z280"/>
      <c r="AA280" s="97"/>
      <c r="AB280"/>
    </row>
    <row r="281" spans="10:28" x14ac:dyDescent="0.25">
      <c r="K281" s="97"/>
      <c r="L281"/>
      <c r="M281" s="97"/>
      <c r="N281"/>
      <c r="O281" s="97"/>
      <c r="P281"/>
      <c r="Q281" s="97"/>
      <c r="R281"/>
      <c r="S281" s="97"/>
      <c r="T281"/>
      <c r="U281" s="97"/>
      <c r="V281"/>
      <c r="W281" s="97"/>
      <c r="X281"/>
      <c r="Y281" s="97"/>
      <c r="Z281"/>
      <c r="AA281" s="97"/>
      <c r="AB281"/>
    </row>
    <row r="282" spans="10:28" ht="16.5" thickBot="1" x14ac:dyDescent="0.3">
      <c r="K282" s="97"/>
      <c r="L282"/>
      <c r="M282" s="97"/>
      <c r="N282"/>
      <c r="O282" s="97"/>
      <c r="P282"/>
      <c r="Q282" s="97"/>
      <c r="R282"/>
      <c r="S282" s="97"/>
      <c r="T282"/>
      <c r="U282" s="97"/>
      <c r="V282"/>
      <c r="W282" s="97"/>
      <c r="X282"/>
      <c r="Y282" s="97"/>
      <c r="Z282"/>
      <c r="AA282" s="97"/>
      <c r="AB282"/>
    </row>
    <row r="283" spans="10:28" x14ac:dyDescent="0.25">
      <c r="J283" s="154" t="s">
        <v>154</v>
      </c>
      <c r="K283" s="122">
        <f>K234+3</f>
        <v>19</v>
      </c>
      <c r="L283" s="125"/>
      <c r="M283" s="125"/>
      <c r="N283" s="125"/>
      <c r="O283" s="125"/>
      <c r="P283" s="126"/>
      <c r="Q283" s="122">
        <f>Q234+3</f>
        <v>20</v>
      </c>
      <c r="R283" s="125"/>
      <c r="S283" s="125"/>
      <c r="T283" s="125"/>
      <c r="U283" s="125"/>
      <c r="V283" s="126"/>
      <c r="W283" s="122">
        <f>W234+3</f>
        <v>21</v>
      </c>
      <c r="X283" s="125"/>
      <c r="Y283" s="125"/>
      <c r="Z283" s="125"/>
      <c r="AA283" s="125"/>
      <c r="AB283" s="126"/>
    </row>
    <row r="284" spans="10:28" ht="18.75" x14ac:dyDescent="0.3">
      <c r="J284" s="154"/>
      <c r="K284" s="95" t="s">
        <v>46</v>
      </c>
      <c r="L284" s="127">
        <f>'A REMPLIR - PERSONNALISATION'!$G$8</f>
        <v>0</v>
      </c>
      <c r="M284" s="127"/>
      <c r="N284" s="127"/>
      <c r="O284" s="127"/>
      <c r="P284" s="128"/>
      <c r="Q284" s="95" t="s">
        <v>46</v>
      </c>
      <c r="R284" s="127">
        <f>'A REMPLIR - PERSONNALISATION'!$G$8</f>
        <v>0</v>
      </c>
      <c r="S284" s="127"/>
      <c r="T284" s="127"/>
      <c r="U284" s="127"/>
      <c r="V284" s="128"/>
      <c r="W284" s="95" t="s">
        <v>46</v>
      </c>
      <c r="X284" s="127">
        <f>'A REMPLIR - PERSONNALISATION'!$G$8</f>
        <v>0</v>
      </c>
      <c r="Y284" s="127"/>
      <c r="Z284" s="127"/>
      <c r="AA284" s="127"/>
      <c r="AB284" s="128"/>
    </row>
    <row r="285" spans="10:28" x14ac:dyDescent="0.25">
      <c r="J285" s="154"/>
      <c r="K285" s="65" t="s">
        <v>47</v>
      </c>
      <c r="L285" s="115"/>
      <c r="M285" s="115"/>
      <c r="N285" s="56" t="s">
        <v>104</v>
      </c>
      <c r="O285" s="103"/>
      <c r="P285" s="57"/>
      <c r="Q285" s="65" t="s">
        <v>47</v>
      </c>
      <c r="R285" s="115"/>
      <c r="S285" s="115"/>
      <c r="T285" s="56" t="s">
        <v>104</v>
      </c>
      <c r="U285" s="103"/>
      <c r="V285" s="57"/>
      <c r="W285" s="65" t="s">
        <v>47</v>
      </c>
      <c r="X285" s="115"/>
      <c r="Y285" s="115"/>
      <c r="Z285" s="56" t="s">
        <v>104</v>
      </c>
      <c r="AA285" s="103"/>
      <c r="AB285" s="57"/>
    </row>
    <row r="286" spans="10:28" ht="16.5" thickBot="1" x14ac:dyDescent="0.3">
      <c r="J286" s="154"/>
      <c r="K286" s="66" t="s">
        <v>9</v>
      </c>
      <c r="L286" s="59"/>
      <c r="M286" s="90" t="s">
        <v>48</v>
      </c>
      <c r="N286" s="120"/>
      <c r="O286" s="120"/>
      <c r="P286" s="121"/>
      <c r="Q286" s="66" t="s">
        <v>9</v>
      </c>
      <c r="R286" s="59"/>
      <c r="S286" s="90" t="s">
        <v>48</v>
      </c>
      <c r="T286" s="120"/>
      <c r="U286" s="120"/>
      <c r="V286" s="121"/>
      <c r="W286" s="66" t="s">
        <v>9</v>
      </c>
      <c r="X286" s="59"/>
      <c r="Y286" s="90" t="s">
        <v>48</v>
      </c>
      <c r="Z286" s="120"/>
      <c r="AA286" s="120"/>
      <c r="AB286" s="121"/>
    </row>
    <row r="287" spans="10:28" x14ac:dyDescent="0.25">
      <c r="J287" s="154"/>
      <c r="K287" s="134" t="s">
        <v>152</v>
      </c>
      <c r="L287" s="135"/>
      <c r="M287" s="135"/>
      <c r="N287" s="135"/>
      <c r="O287" s="135"/>
      <c r="P287" s="135"/>
      <c r="Q287" s="134" t="s">
        <v>152</v>
      </c>
      <c r="R287" s="135"/>
      <c r="S287" s="135"/>
      <c r="T287" s="135"/>
      <c r="U287" s="135"/>
      <c r="V287" s="135"/>
      <c r="W287" s="134" t="s">
        <v>152</v>
      </c>
      <c r="X287" s="135"/>
      <c r="Y287" s="135"/>
      <c r="Z287" s="135"/>
      <c r="AA287" s="135"/>
      <c r="AB287" s="135"/>
    </row>
    <row r="288" spans="10:28" x14ac:dyDescent="0.25">
      <c r="J288" s="154"/>
      <c r="K288" s="136" t="s">
        <v>49</v>
      </c>
      <c r="L288" s="137"/>
      <c r="M288" s="137"/>
      <c r="N288" s="137"/>
      <c r="O288" s="137"/>
      <c r="P288" s="137"/>
      <c r="Q288" s="136" t="s">
        <v>49</v>
      </c>
      <c r="R288" s="137"/>
      <c r="S288" s="137"/>
      <c r="T288" s="137"/>
      <c r="U288" s="137"/>
      <c r="V288" s="137"/>
      <c r="W288" s="136" t="s">
        <v>49</v>
      </c>
      <c r="X288" s="137"/>
      <c r="Y288" s="137"/>
      <c r="Z288" s="137"/>
      <c r="AA288" s="137"/>
      <c r="AB288" s="137"/>
    </row>
    <row r="289" spans="10:28" x14ac:dyDescent="0.25">
      <c r="J289" s="154"/>
      <c r="K289" s="22" t="s">
        <v>50</v>
      </c>
      <c r="L289" s="53"/>
      <c r="M289" s="23" t="s">
        <v>76</v>
      </c>
      <c r="N289" s="53"/>
      <c r="O289" s="23" t="s">
        <v>52</v>
      </c>
      <c r="P289" s="53"/>
      <c r="Q289" s="22" t="s">
        <v>50</v>
      </c>
      <c r="R289" s="53"/>
      <c r="S289" s="23" t="s">
        <v>76</v>
      </c>
      <c r="T289" s="53"/>
      <c r="U289" s="23" t="s">
        <v>52</v>
      </c>
      <c r="V289" s="53"/>
      <c r="W289" s="22" t="s">
        <v>50</v>
      </c>
      <c r="X289" s="53"/>
      <c r="Y289" s="23" t="s">
        <v>76</v>
      </c>
      <c r="Z289" s="53"/>
      <c r="AA289" s="23" t="s">
        <v>52</v>
      </c>
      <c r="AB289" s="53"/>
    </row>
    <row r="290" spans="10:28" x14ac:dyDescent="0.25">
      <c r="J290" s="154"/>
      <c r="K290" s="22" t="s">
        <v>53</v>
      </c>
      <c r="L290" s="53"/>
      <c r="M290" s="23" t="s">
        <v>51</v>
      </c>
      <c r="N290" s="53"/>
      <c r="O290" s="23" t="s">
        <v>55</v>
      </c>
      <c r="P290" s="53"/>
      <c r="Q290" s="22" t="s">
        <v>53</v>
      </c>
      <c r="R290" s="53"/>
      <c r="S290" s="23" t="s">
        <v>51</v>
      </c>
      <c r="T290" s="53"/>
      <c r="U290" s="23" t="s">
        <v>55</v>
      </c>
      <c r="V290" s="53"/>
      <c r="W290" s="22" t="s">
        <v>53</v>
      </c>
      <c r="X290" s="53"/>
      <c r="Y290" s="23" t="s">
        <v>51</v>
      </c>
      <c r="Z290" s="53"/>
      <c r="AA290" s="23" t="s">
        <v>55</v>
      </c>
      <c r="AB290" s="53"/>
    </row>
    <row r="291" spans="10:28" x14ac:dyDescent="0.25">
      <c r="J291" s="154"/>
      <c r="K291" s="22" t="s">
        <v>56</v>
      </c>
      <c r="L291" s="53"/>
      <c r="M291" s="23" t="s">
        <v>54</v>
      </c>
      <c r="N291" s="53"/>
      <c r="O291" s="23" t="s">
        <v>57</v>
      </c>
      <c r="P291" s="53"/>
      <c r="Q291" s="22" t="s">
        <v>56</v>
      </c>
      <c r="R291" s="53"/>
      <c r="S291" s="23" t="s">
        <v>54</v>
      </c>
      <c r="T291" s="53"/>
      <c r="U291" s="23" t="s">
        <v>57</v>
      </c>
      <c r="V291" s="53"/>
      <c r="W291" s="22" t="s">
        <v>56</v>
      </c>
      <c r="X291" s="53"/>
      <c r="Y291" s="23" t="s">
        <v>54</v>
      </c>
      <c r="Z291" s="53"/>
      <c r="AA291" s="23" t="s">
        <v>57</v>
      </c>
      <c r="AB291" s="53"/>
    </row>
    <row r="292" spans="10:28" x14ac:dyDescent="0.25">
      <c r="J292" s="154"/>
      <c r="K292" s="21" t="s">
        <v>58</v>
      </c>
      <c r="L292" s="53"/>
      <c r="M292" s="23" t="s">
        <v>59</v>
      </c>
      <c r="N292" s="53"/>
      <c r="O292" s="23" t="s">
        <v>60</v>
      </c>
      <c r="P292" s="53"/>
      <c r="Q292" s="21" t="s">
        <v>58</v>
      </c>
      <c r="R292" s="53"/>
      <c r="S292" s="23" t="s">
        <v>59</v>
      </c>
      <c r="T292" s="53"/>
      <c r="U292" s="23" t="s">
        <v>60</v>
      </c>
      <c r="V292" s="53"/>
      <c r="W292" s="21" t="s">
        <v>58</v>
      </c>
      <c r="X292" s="53"/>
      <c r="Y292" s="23" t="s">
        <v>59</v>
      </c>
      <c r="Z292" s="53"/>
      <c r="AA292" s="23" t="s">
        <v>60</v>
      </c>
      <c r="AB292" s="53"/>
    </row>
    <row r="293" spans="10:28" x14ac:dyDescent="0.25">
      <c r="J293" s="154"/>
      <c r="K293" s="21" t="s">
        <v>61</v>
      </c>
      <c r="L293" s="53"/>
      <c r="M293" s="22" t="s">
        <v>62</v>
      </c>
      <c r="N293" s="53"/>
      <c r="O293" s="23" t="s">
        <v>63</v>
      </c>
      <c r="P293" s="53"/>
      <c r="Q293" s="21" t="s">
        <v>61</v>
      </c>
      <c r="R293" s="53"/>
      <c r="S293" s="22" t="s">
        <v>62</v>
      </c>
      <c r="T293" s="53"/>
      <c r="U293" s="23" t="s">
        <v>63</v>
      </c>
      <c r="V293" s="53"/>
      <c r="W293" s="21" t="s">
        <v>61</v>
      </c>
      <c r="X293" s="53"/>
      <c r="Y293" s="22" t="s">
        <v>62</v>
      </c>
      <c r="Z293" s="53"/>
      <c r="AA293" s="23" t="s">
        <v>63</v>
      </c>
      <c r="AB293" s="53"/>
    </row>
    <row r="294" spans="10:28" x14ac:dyDescent="0.25">
      <c r="J294" s="154"/>
      <c r="K294" s="21" t="s">
        <v>64</v>
      </c>
      <c r="L294" s="54"/>
      <c r="M294" s="22" t="s">
        <v>65</v>
      </c>
      <c r="N294" s="54"/>
      <c r="O294" s="22" t="s">
        <v>66</v>
      </c>
      <c r="P294" s="54"/>
      <c r="Q294" s="21" t="s">
        <v>64</v>
      </c>
      <c r="R294" s="54"/>
      <c r="S294" s="22" t="s">
        <v>65</v>
      </c>
      <c r="T294" s="54"/>
      <c r="U294" s="22" t="s">
        <v>66</v>
      </c>
      <c r="V294" s="54"/>
      <c r="W294" s="21" t="s">
        <v>64</v>
      </c>
      <c r="X294" s="54"/>
      <c r="Y294" s="22" t="s">
        <v>65</v>
      </c>
      <c r="Z294" s="54"/>
      <c r="AA294" s="22" t="s">
        <v>66</v>
      </c>
      <c r="AB294" s="54"/>
    </row>
    <row r="295" spans="10:28" x14ac:dyDescent="0.25">
      <c r="J295" s="154"/>
      <c r="K295" s="21" t="s">
        <v>67</v>
      </c>
      <c r="L295" s="54"/>
      <c r="M295" s="22" t="s">
        <v>68</v>
      </c>
      <c r="N295" s="54"/>
      <c r="O295" s="22" t="s">
        <v>69</v>
      </c>
      <c r="P295" s="54"/>
      <c r="Q295" s="21" t="s">
        <v>67</v>
      </c>
      <c r="R295" s="54"/>
      <c r="S295" s="22" t="s">
        <v>68</v>
      </c>
      <c r="T295" s="54"/>
      <c r="U295" s="22" t="s">
        <v>69</v>
      </c>
      <c r="V295" s="54"/>
      <c r="W295" s="21" t="s">
        <v>67</v>
      </c>
      <c r="X295" s="54"/>
      <c r="Y295" s="22" t="s">
        <v>68</v>
      </c>
      <c r="Z295" s="54"/>
      <c r="AA295" s="22" t="s">
        <v>69</v>
      </c>
      <c r="AB295" s="54"/>
    </row>
    <row r="296" spans="10:28" x14ac:dyDescent="0.25">
      <c r="J296" s="154"/>
      <c r="K296" s="21" t="s">
        <v>70</v>
      </c>
      <c r="L296" s="54"/>
      <c r="M296" s="22" t="s">
        <v>71</v>
      </c>
      <c r="N296" s="54"/>
      <c r="O296" s="22" t="s">
        <v>72</v>
      </c>
      <c r="P296" s="54"/>
      <c r="Q296" s="21" t="s">
        <v>70</v>
      </c>
      <c r="R296" s="54"/>
      <c r="S296" s="22" t="s">
        <v>71</v>
      </c>
      <c r="T296" s="54"/>
      <c r="U296" s="22" t="s">
        <v>72</v>
      </c>
      <c r="V296" s="54"/>
      <c r="W296" s="21" t="s">
        <v>70</v>
      </c>
      <c r="X296" s="54"/>
      <c r="Y296" s="22" t="s">
        <v>71</v>
      </c>
      <c r="Z296" s="54"/>
      <c r="AA296" s="22" t="s">
        <v>72</v>
      </c>
      <c r="AB296" s="54"/>
    </row>
    <row r="297" spans="10:28" x14ac:dyDescent="0.25">
      <c r="J297" s="154"/>
      <c r="K297" s="21" t="s">
        <v>93</v>
      </c>
      <c r="L297" s="54"/>
      <c r="M297" s="22" t="s">
        <v>74</v>
      </c>
      <c r="N297" s="54"/>
      <c r="O297" s="22" t="s">
        <v>75</v>
      </c>
      <c r="P297" s="54"/>
      <c r="Q297" s="21" t="s">
        <v>93</v>
      </c>
      <c r="R297" s="54"/>
      <c r="S297" s="22" t="s">
        <v>74</v>
      </c>
      <c r="T297" s="54"/>
      <c r="U297" s="22" t="s">
        <v>75</v>
      </c>
      <c r="V297" s="54"/>
      <c r="W297" s="21" t="s">
        <v>93</v>
      </c>
      <c r="X297" s="54"/>
      <c r="Y297" s="22" t="s">
        <v>74</v>
      </c>
      <c r="Z297" s="54"/>
      <c r="AA297" s="22" t="s">
        <v>75</v>
      </c>
      <c r="AB297" s="54"/>
    </row>
    <row r="298" spans="10:28" x14ac:dyDescent="0.25">
      <c r="J298" s="154"/>
      <c r="K298" s="21" t="s">
        <v>73</v>
      </c>
      <c r="L298" s="54"/>
      <c r="M298" s="22" t="s">
        <v>77</v>
      </c>
      <c r="N298" s="54"/>
      <c r="O298" s="22" t="s">
        <v>78</v>
      </c>
      <c r="P298" s="54"/>
      <c r="Q298" s="21" t="s">
        <v>73</v>
      </c>
      <c r="R298" s="54"/>
      <c r="S298" s="22" t="s">
        <v>77</v>
      </c>
      <c r="T298" s="54"/>
      <c r="U298" s="22" t="s">
        <v>78</v>
      </c>
      <c r="V298" s="54"/>
      <c r="W298" s="21" t="s">
        <v>73</v>
      </c>
      <c r="X298" s="54"/>
      <c r="Y298" s="22" t="s">
        <v>77</v>
      </c>
      <c r="Z298" s="54"/>
      <c r="AA298" s="22" t="s">
        <v>78</v>
      </c>
      <c r="AB298" s="54"/>
    </row>
    <row r="299" spans="10:28" x14ac:dyDescent="0.25">
      <c r="J299" s="154"/>
      <c r="K299" s="96"/>
      <c r="L299" s="19"/>
      <c r="M299" s="99"/>
      <c r="N299" s="19"/>
      <c r="O299" s="22" t="s">
        <v>79</v>
      </c>
      <c r="P299" s="60"/>
      <c r="Q299" s="96"/>
      <c r="R299" s="19"/>
      <c r="S299" s="99"/>
      <c r="T299" s="19"/>
      <c r="U299" s="22" t="s">
        <v>79</v>
      </c>
      <c r="V299" s="60"/>
      <c r="W299" s="96"/>
      <c r="X299" s="19"/>
      <c r="Y299" s="99"/>
      <c r="Z299" s="19"/>
      <c r="AA299" s="22" t="s">
        <v>79</v>
      </c>
      <c r="AB299" s="60"/>
    </row>
    <row r="300" spans="10:28" x14ac:dyDescent="0.25">
      <c r="J300" s="154"/>
      <c r="K300" s="129" t="s">
        <v>80</v>
      </c>
      <c r="L300" s="130"/>
      <c r="M300" s="130"/>
      <c r="N300" s="130"/>
      <c r="O300" s="130"/>
      <c r="P300" s="131"/>
      <c r="Q300" s="129" t="s">
        <v>80</v>
      </c>
      <c r="R300" s="130"/>
      <c r="S300" s="130"/>
      <c r="T300" s="130"/>
      <c r="U300" s="130"/>
      <c r="V300" s="131"/>
      <c r="W300" s="129" t="s">
        <v>80</v>
      </c>
      <c r="X300" s="130"/>
      <c r="Y300" s="130"/>
      <c r="Z300" s="130"/>
      <c r="AA300" s="130"/>
      <c r="AB300" s="131"/>
    </row>
    <row r="301" spans="10:28" x14ac:dyDescent="0.25">
      <c r="J301" s="154"/>
      <c r="K301" s="21" t="s">
        <v>53</v>
      </c>
      <c r="L301" s="54"/>
      <c r="M301" s="21" t="s">
        <v>67</v>
      </c>
      <c r="N301" s="54"/>
      <c r="O301" s="22" t="s">
        <v>74</v>
      </c>
      <c r="P301" s="54"/>
      <c r="Q301" s="21" t="s">
        <v>53</v>
      </c>
      <c r="R301" s="54"/>
      <c r="S301" s="21" t="s">
        <v>67</v>
      </c>
      <c r="T301" s="54"/>
      <c r="U301" s="22" t="s">
        <v>74</v>
      </c>
      <c r="V301" s="54"/>
      <c r="W301" s="21" t="s">
        <v>53</v>
      </c>
      <c r="X301" s="54"/>
      <c r="Y301" s="21" t="s">
        <v>67</v>
      </c>
      <c r="Z301" s="54"/>
      <c r="AA301" s="22" t="s">
        <v>74</v>
      </c>
      <c r="AB301" s="54"/>
    </row>
    <row r="302" spans="10:28" x14ac:dyDescent="0.25">
      <c r="J302" s="154"/>
      <c r="K302" s="21" t="s">
        <v>81</v>
      </c>
      <c r="L302" s="54"/>
      <c r="M302" s="22" t="s">
        <v>59</v>
      </c>
      <c r="N302" s="54"/>
      <c r="O302" s="22" t="s">
        <v>77</v>
      </c>
      <c r="P302" s="54"/>
      <c r="Q302" s="21" t="s">
        <v>81</v>
      </c>
      <c r="R302" s="54"/>
      <c r="S302" s="22" t="s">
        <v>59</v>
      </c>
      <c r="T302" s="54"/>
      <c r="U302" s="22" t="s">
        <v>77</v>
      </c>
      <c r="V302" s="54"/>
      <c r="W302" s="21" t="s">
        <v>81</v>
      </c>
      <c r="X302" s="54"/>
      <c r="Y302" s="22" t="s">
        <v>59</v>
      </c>
      <c r="Z302" s="54"/>
      <c r="AA302" s="22" t="s">
        <v>77</v>
      </c>
      <c r="AB302" s="54"/>
    </row>
    <row r="303" spans="10:28" x14ac:dyDescent="0.25">
      <c r="J303" s="154"/>
      <c r="K303" s="21" t="s">
        <v>82</v>
      </c>
      <c r="L303" s="54"/>
      <c r="M303" s="22" t="s">
        <v>83</v>
      </c>
      <c r="N303" s="54"/>
      <c r="O303" s="22" t="s">
        <v>52</v>
      </c>
      <c r="P303" s="54"/>
      <c r="Q303" s="21" t="s">
        <v>82</v>
      </c>
      <c r="R303" s="54"/>
      <c r="S303" s="22" t="s">
        <v>83</v>
      </c>
      <c r="T303" s="54"/>
      <c r="U303" s="22" t="s">
        <v>52</v>
      </c>
      <c r="V303" s="54"/>
      <c r="W303" s="21" t="s">
        <v>82</v>
      </c>
      <c r="X303" s="54"/>
      <c r="Y303" s="22" t="s">
        <v>83</v>
      </c>
      <c r="Z303" s="54"/>
      <c r="AA303" s="22" t="s">
        <v>52</v>
      </c>
      <c r="AB303" s="54"/>
    </row>
    <row r="304" spans="10:28" x14ac:dyDescent="0.25">
      <c r="J304" s="154"/>
      <c r="K304" s="21" t="s">
        <v>64</v>
      </c>
      <c r="L304" s="54"/>
      <c r="M304" s="100" t="s">
        <v>94</v>
      </c>
      <c r="N304" s="54"/>
      <c r="O304" s="22" t="s">
        <v>55</v>
      </c>
      <c r="P304" s="54"/>
      <c r="Q304" s="21" t="s">
        <v>64</v>
      </c>
      <c r="R304" s="54"/>
      <c r="S304" s="100" t="s">
        <v>94</v>
      </c>
      <c r="T304" s="54"/>
      <c r="U304" s="22" t="s">
        <v>55</v>
      </c>
      <c r="V304" s="54"/>
      <c r="W304" s="21" t="s">
        <v>64</v>
      </c>
      <c r="X304" s="54"/>
      <c r="Y304" s="100" t="s">
        <v>94</v>
      </c>
      <c r="Z304" s="54"/>
      <c r="AA304" s="22" t="s">
        <v>55</v>
      </c>
      <c r="AB304" s="54"/>
    </row>
    <row r="305" spans="10:28" x14ac:dyDescent="0.25">
      <c r="J305" s="154"/>
      <c r="K305" s="21" t="s">
        <v>95</v>
      </c>
      <c r="L305" s="54"/>
      <c r="M305" s="22" t="s">
        <v>69</v>
      </c>
      <c r="N305" s="54"/>
      <c r="O305" s="22" t="s">
        <v>78</v>
      </c>
      <c r="P305" s="60"/>
      <c r="Q305" s="21" t="s">
        <v>95</v>
      </c>
      <c r="R305" s="54"/>
      <c r="S305" s="22" t="s">
        <v>69</v>
      </c>
      <c r="T305" s="54"/>
      <c r="U305" s="22" t="s">
        <v>78</v>
      </c>
      <c r="V305" s="60"/>
      <c r="W305" s="21" t="s">
        <v>95</v>
      </c>
      <c r="X305" s="54"/>
      <c r="Y305" s="22" t="s">
        <v>69</v>
      </c>
      <c r="Z305" s="54"/>
      <c r="AA305" s="22" t="s">
        <v>78</v>
      </c>
      <c r="AB305" s="60"/>
    </row>
    <row r="306" spans="10:28" x14ac:dyDescent="0.25">
      <c r="J306" s="154"/>
      <c r="K306" s="129" t="s">
        <v>84</v>
      </c>
      <c r="L306" s="130"/>
      <c r="M306" s="130"/>
      <c r="N306" s="130"/>
      <c r="O306" s="130"/>
      <c r="P306" s="131"/>
      <c r="Q306" s="129" t="s">
        <v>84</v>
      </c>
      <c r="R306" s="130"/>
      <c r="S306" s="130"/>
      <c r="T306" s="130"/>
      <c r="U306" s="130"/>
      <c r="V306" s="131"/>
      <c r="W306" s="129" t="s">
        <v>84</v>
      </c>
      <c r="X306" s="130"/>
      <c r="Y306" s="130"/>
      <c r="Z306" s="130"/>
      <c r="AA306" s="130"/>
      <c r="AB306" s="131"/>
    </row>
    <row r="307" spans="10:28" x14ac:dyDescent="0.25">
      <c r="J307" s="154"/>
      <c r="K307" s="21" t="s">
        <v>67</v>
      </c>
      <c r="L307" s="54"/>
      <c r="M307" s="22" t="s">
        <v>86</v>
      </c>
      <c r="N307" s="54"/>
      <c r="O307" s="22" t="s">
        <v>101</v>
      </c>
      <c r="P307" s="54"/>
      <c r="Q307" s="21" t="s">
        <v>67</v>
      </c>
      <c r="R307" s="54"/>
      <c r="S307" s="22" t="s">
        <v>86</v>
      </c>
      <c r="T307" s="106"/>
      <c r="U307" s="22" t="s">
        <v>101</v>
      </c>
      <c r="V307" s="54"/>
      <c r="W307" s="21" t="s">
        <v>67</v>
      </c>
      <c r="X307" s="54"/>
      <c r="Y307" s="22" t="s">
        <v>86</v>
      </c>
      <c r="Z307" s="54"/>
      <c r="AA307" s="22" t="s">
        <v>101</v>
      </c>
      <c r="AB307" s="54"/>
    </row>
    <row r="308" spans="10:28" x14ac:dyDescent="0.25">
      <c r="J308" s="154"/>
      <c r="K308" s="21" t="s">
        <v>85</v>
      </c>
      <c r="L308" s="54"/>
      <c r="M308" s="22" t="s">
        <v>88</v>
      </c>
      <c r="N308" s="54"/>
      <c r="O308" s="104" t="s">
        <v>102</v>
      </c>
      <c r="P308" s="54"/>
      <c r="Q308" s="21" t="s">
        <v>85</v>
      </c>
      <c r="R308" s="54"/>
      <c r="S308" s="22" t="s">
        <v>88</v>
      </c>
      <c r="T308" s="106"/>
      <c r="U308" s="104" t="s">
        <v>102</v>
      </c>
      <c r="V308" s="54"/>
      <c r="W308" s="21" t="s">
        <v>85</v>
      </c>
      <c r="X308" s="54"/>
      <c r="Y308" s="22" t="s">
        <v>88</v>
      </c>
      <c r="Z308" s="54"/>
      <c r="AA308" s="104" t="s">
        <v>102</v>
      </c>
      <c r="AB308" s="54"/>
    </row>
    <row r="309" spans="10:28" x14ac:dyDescent="0.25">
      <c r="J309" s="154"/>
      <c r="K309" s="22" t="s">
        <v>96</v>
      </c>
      <c r="L309" s="54"/>
      <c r="M309" s="101" t="s">
        <v>87</v>
      </c>
      <c r="N309" s="54"/>
      <c r="O309" s="22" t="s">
        <v>103</v>
      </c>
      <c r="P309" s="54"/>
      <c r="Q309" s="22" t="s">
        <v>96</v>
      </c>
      <c r="R309" s="54"/>
      <c r="S309" s="101" t="s">
        <v>87</v>
      </c>
      <c r="T309" s="106"/>
      <c r="U309" s="22" t="s">
        <v>103</v>
      </c>
      <c r="V309" s="54"/>
      <c r="W309" s="22" t="s">
        <v>96</v>
      </c>
      <c r="X309" s="54"/>
      <c r="Y309" s="101" t="s">
        <v>87</v>
      </c>
      <c r="Z309" s="54"/>
      <c r="AA309" s="22" t="s">
        <v>103</v>
      </c>
      <c r="AB309" s="54"/>
    </row>
    <row r="310" spans="10:28" x14ac:dyDescent="0.25">
      <c r="J310" s="154"/>
      <c r="K310" s="22" t="s">
        <v>98</v>
      </c>
      <c r="L310" s="54"/>
      <c r="M310" s="102" t="s">
        <v>99</v>
      </c>
      <c r="N310" s="54"/>
      <c r="O310" s="22" t="s">
        <v>79</v>
      </c>
      <c r="P310" s="54"/>
      <c r="Q310" s="22" t="s">
        <v>98</v>
      </c>
      <c r="R310" s="54"/>
      <c r="S310" s="102" t="s">
        <v>99</v>
      </c>
      <c r="T310" s="106"/>
      <c r="U310" s="22" t="s">
        <v>79</v>
      </c>
      <c r="V310" s="54"/>
      <c r="W310" s="22" t="s">
        <v>98</v>
      </c>
      <c r="X310" s="54"/>
      <c r="Y310" s="102" t="s">
        <v>99</v>
      </c>
      <c r="Z310" s="54"/>
      <c r="AA310" s="22" t="s">
        <v>79</v>
      </c>
      <c r="AB310" s="54"/>
    </row>
    <row r="311" spans="10:28" x14ac:dyDescent="0.25">
      <c r="J311" s="154"/>
      <c r="K311" s="22" t="s">
        <v>97</v>
      </c>
      <c r="L311" s="54"/>
      <c r="M311" s="22" t="s">
        <v>100</v>
      </c>
      <c r="N311" s="54"/>
      <c r="O311" s="22"/>
      <c r="P311" s="54"/>
      <c r="Q311" s="22" t="s">
        <v>97</v>
      </c>
      <c r="R311" s="54"/>
      <c r="S311" s="22" t="s">
        <v>100</v>
      </c>
      <c r="T311" s="106"/>
      <c r="U311" s="22"/>
      <c r="V311" s="54"/>
      <c r="W311" s="22" t="s">
        <v>97</v>
      </c>
      <c r="X311" s="54"/>
      <c r="Y311" s="22" t="s">
        <v>100</v>
      </c>
      <c r="Z311" s="54"/>
      <c r="AA311" s="22"/>
      <c r="AB311" s="54"/>
    </row>
    <row r="312" spans="10:28" x14ac:dyDescent="0.25">
      <c r="J312" s="154"/>
      <c r="K312" s="146" t="s">
        <v>89</v>
      </c>
      <c r="L312" s="147"/>
      <c r="M312" s="147"/>
      <c r="N312" s="147"/>
      <c r="O312" s="138">
        <f>L289+L290+L291+L292+L293+L294+L295+L296+L297+L298+N289+N290+N291+N292+N293+N294+N295+N296+N297+N298+P289+P290+P291+P292+P293+P294+P295+P296+P297+P298+P299+L301+L302+L303+L304+L305+N301+N302+N303+N304+N305+P301+P302+P303+P304+P305+L307+L308+L309+L310+L311+N307+N308+N309+N310+N311+P307+P308+P309+P310+P311</f>
        <v>0</v>
      </c>
      <c r="P312" s="139"/>
      <c r="Q312" s="146" t="s">
        <v>89</v>
      </c>
      <c r="R312" s="147"/>
      <c r="S312" s="147"/>
      <c r="T312" s="147"/>
      <c r="U312" s="138">
        <f>R289+R290+R291+R292+R293+R294+R295+R296+R297+R298+T289+T290+T291+T292+T293+T294+T295+T296+T297+T298+V289+V290+V291+V292+V293+V294+V295+V296+V297+V298+V299+R301+R302+R303+R304+R305+T301+T302+T303+T304+T305+V301+V302+V303+V304+V305+R307+R308+R309+R310+R311+T307+T308+T309+T310+T311+V307+V308+V309+V310+V311</f>
        <v>0</v>
      </c>
      <c r="V312" s="139"/>
      <c r="W312" s="146" t="s">
        <v>89</v>
      </c>
      <c r="X312" s="147"/>
      <c r="Y312" s="147"/>
      <c r="Z312" s="147"/>
      <c r="AA312" s="138">
        <f>X289+X290+X291+X292+X293+X294+X295+X296+X297+X298+Z289+Z290+Z291+Z292+Z293+Z294+Z295+Z296+Z297+Z298+AB289+AB290+AB291+AB292+AB293+AB294+AB295+AB296+AB297+AB298+AB299+X301+X302+X303+X304+X305+Z301+Z302+Z303+Z304+Z305+AB301+AB302+AB303+AB304+AB305+X307+X308+X309+X310+X311+Z307+Z308+Z309+Z310+Z311+AB307+AB308+AB309+AB310+AB311</f>
        <v>0</v>
      </c>
      <c r="AB312" s="139"/>
    </row>
    <row r="313" spans="10:28" x14ac:dyDescent="0.25">
      <c r="J313" s="154"/>
      <c r="K313" s="150" t="s">
        <v>90</v>
      </c>
      <c r="L313" s="151"/>
      <c r="M313" s="151"/>
      <c r="N313" s="151"/>
      <c r="O313" s="151"/>
      <c r="P313" s="151"/>
      <c r="Q313" s="140" t="s">
        <v>90</v>
      </c>
      <c r="R313" s="141"/>
      <c r="S313" s="141"/>
      <c r="T313" s="141"/>
      <c r="U313" s="141"/>
      <c r="V313" s="141"/>
      <c r="W313" s="140" t="s">
        <v>90</v>
      </c>
      <c r="X313" s="141"/>
      <c r="Y313" s="141"/>
      <c r="Z313" s="141"/>
      <c r="AA313" s="141"/>
      <c r="AB313" s="141"/>
    </row>
    <row r="314" spans="10:28" x14ac:dyDescent="0.25">
      <c r="J314" s="154"/>
      <c r="K314" s="142" t="s">
        <v>91</v>
      </c>
      <c r="L314" s="143"/>
      <c r="M314" s="143"/>
      <c r="N314" s="144"/>
      <c r="O314" s="145"/>
      <c r="P314" s="145"/>
      <c r="Q314" s="142" t="s">
        <v>91</v>
      </c>
      <c r="R314" s="143"/>
      <c r="S314" s="143"/>
      <c r="T314" s="144"/>
      <c r="U314" s="145"/>
      <c r="V314" s="145"/>
      <c r="W314" s="142" t="s">
        <v>91</v>
      </c>
      <c r="X314" s="143"/>
      <c r="Y314" s="143"/>
      <c r="Z314" s="144"/>
      <c r="AA314" s="145"/>
      <c r="AB314" s="145"/>
    </row>
    <row r="315" spans="10:28" x14ac:dyDescent="0.25">
      <c r="J315" s="154"/>
      <c r="K315" s="142" t="s">
        <v>92</v>
      </c>
      <c r="L315" s="143"/>
      <c r="M315" s="143"/>
      <c r="N315" s="144"/>
      <c r="O315" s="145"/>
      <c r="P315" s="145"/>
      <c r="Q315" s="142" t="s">
        <v>92</v>
      </c>
      <c r="R315" s="143"/>
      <c r="S315" s="143"/>
      <c r="T315" s="144"/>
      <c r="U315" s="145"/>
      <c r="V315" s="145"/>
      <c r="W315" s="142" t="s">
        <v>92</v>
      </c>
      <c r="X315" s="143"/>
      <c r="Y315" s="143"/>
      <c r="Z315" s="144"/>
      <c r="AA315" s="145"/>
      <c r="AB315" s="145"/>
    </row>
    <row r="316" spans="10:28" x14ac:dyDescent="0.25">
      <c r="J316" s="105"/>
      <c r="K316" s="97"/>
      <c r="L316"/>
      <c r="M316" s="97"/>
      <c r="N316"/>
      <c r="O316" s="97"/>
      <c r="P316"/>
      <c r="Q316" s="97"/>
      <c r="R316"/>
      <c r="S316" s="97"/>
      <c r="T316"/>
      <c r="U316" s="97"/>
      <c r="V316"/>
      <c r="W316" s="97"/>
      <c r="X316"/>
      <c r="Y316" s="97"/>
      <c r="Z316"/>
      <c r="AA316" s="97"/>
      <c r="AB316"/>
    </row>
    <row r="317" spans="10:28" x14ac:dyDescent="0.25">
      <c r="J317" s="105"/>
      <c r="K317" s="97"/>
      <c r="L317"/>
      <c r="M317" s="97"/>
      <c r="N317"/>
      <c r="O317" s="97"/>
      <c r="P317"/>
      <c r="Q317" s="97"/>
      <c r="R317"/>
      <c r="S317" s="97"/>
      <c r="T317"/>
      <c r="U317" s="97"/>
      <c r="V317"/>
      <c r="W317" s="97"/>
      <c r="X317"/>
      <c r="Y317" s="97"/>
      <c r="Z317" s="61"/>
      <c r="AA317" s="97"/>
      <c r="AB317"/>
    </row>
    <row r="318" spans="10:28" x14ac:dyDescent="0.25">
      <c r="J318" s="105"/>
      <c r="K318" s="97"/>
      <c r="L318"/>
      <c r="M318" s="97"/>
      <c r="N318"/>
      <c r="O318" s="97"/>
      <c r="P318"/>
      <c r="Q318" s="97"/>
      <c r="R318"/>
      <c r="S318" s="97"/>
      <c r="T318"/>
      <c r="U318" s="97"/>
      <c r="V318"/>
      <c r="W318" s="97"/>
      <c r="X318"/>
      <c r="Y318" s="97"/>
      <c r="Z318"/>
      <c r="AA318" s="97"/>
      <c r="AB318"/>
    </row>
    <row r="319" spans="10:28" x14ac:dyDescent="0.25">
      <c r="J319" s="105"/>
      <c r="K319" s="97"/>
      <c r="L319"/>
      <c r="M319" s="97"/>
      <c r="N319"/>
      <c r="O319" s="97"/>
      <c r="P319"/>
      <c r="Q319" s="97"/>
      <c r="R319"/>
      <c r="S319" s="97"/>
      <c r="T319"/>
      <c r="U319" s="97"/>
      <c r="V319"/>
      <c r="W319" s="97"/>
      <c r="X319"/>
      <c r="Y319" s="97"/>
      <c r="Z319"/>
      <c r="AA319" s="97"/>
      <c r="AB319"/>
    </row>
    <row r="320" spans="10:28" x14ac:dyDescent="0.25">
      <c r="J320" s="105"/>
      <c r="K320" s="97"/>
      <c r="L320"/>
      <c r="M320" s="97"/>
      <c r="N320"/>
      <c r="O320" s="97"/>
      <c r="P320"/>
      <c r="Q320" s="97"/>
      <c r="R320"/>
      <c r="S320" s="97"/>
      <c r="T320"/>
      <c r="U320" s="97"/>
      <c r="V320"/>
      <c r="W320" s="97"/>
      <c r="X320"/>
      <c r="Y320" s="97"/>
      <c r="Z320"/>
      <c r="AA320" s="97"/>
      <c r="AB320"/>
    </row>
    <row r="321" spans="10:28" x14ac:dyDescent="0.25">
      <c r="J321" s="105"/>
      <c r="K321" s="97"/>
      <c r="L321"/>
      <c r="M321" s="97"/>
      <c r="N321"/>
      <c r="O321" s="97"/>
      <c r="P321"/>
      <c r="Q321" s="97"/>
      <c r="R321"/>
      <c r="S321" s="97"/>
      <c r="T321"/>
      <c r="U321" s="97"/>
      <c r="V321"/>
      <c r="W321" s="97"/>
      <c r="X321"/>
      <c r="Y321" s="97"/>
      <c r="Z321"/>
      <c r="AA321" s="97"/>
      <c r="AB321"/>
    </row>
    <row r="322" spans="10:28" x14ac:dyDescent="0.25">
      <c r="J322" s="105"/>
      <c r="K322" s="97"/>
      <c r="L322"/>
      <c r="M322" s="97"/>
      <c r="N322"/>
      <c r="O322" s="97"/>
      <c r="P322"/>
      <c r="Q322" s="97"/>
      <c r="R322"/>
      <c r="S322" s="97"/>
      <c r="T322"/>
      <c r="U322" s="97"/>
      <c r="V322"/>
      <c r="W322" s="97"/>
      <c r="X322"/>
      <c r="Y322" s="97"/>
      <c r="Z322"/>
      <c r="AA322" s="97"/>
      <c r="AB322"/>
    </row>
    <row r="323" spans="10:28" x14ac:dyDescent="0.25">
      <c r="J323" s="105"/>
      <c r="K323" s="97"/>
      <c r="L323"/>
      <c r="M323" s="97"/>
      <c r="N323"/>
      <c r="O323" s="97"/>
      <c r="P323"/>
      <c r="Q323" s="97"/>
      <c r="R323"/>
      <c r="S323" s="97"/>
      <c r="T323"/>
      <c r="U323" s="97"/>
      <c r="V323"/>
      <c r="W323" s="97"/>
      <c r="X323"/>
      <c r="Y323" s="97"/>
      <c r="Z323"/>
      <c r="AA323" s="97"/>
      <c r="AB323"/>
    </row>
    <row r="324" spans="10:28" x14ac:dyDescent="0.25">
      <c r="J324" s="105"/>
      <c r="K324" s="97"/>
      <c r="L324"/>
      <c r="M324" s="97"/>
      <c r="N324"/>
      <c r="O324" s="97"/>
      <c r="P324"/>
      <c r="Q324" s="97"/>
      <c r="R324"/>
      <c r="S324" s="97"/>
      <c r="T324"/>
      <c r="U324" s="97"/>
      <c r="V324"/>
      <c r="W324" s="97"/>
      <c r="X324"/>
      <c r="Y324" s="97"/>
      <c r="Z324"/>
      <c r="AA324" s="97"/>
      <c r="AB324"/>
    </row>
    <row r="325" spans="10:28" x14ac:dyDescent="0.25">
      <c r="J325" s="105"/>
      <c r="K325" s="97"/>
      <c r="L325"/>
      <c r="M325" s="97"/>
      <c r="N325"/>
      <c r="O325" s="97"/>
      <c r="P325"/>
      <c r="Q325" s="97"/>
      <c r="R325"/>
      <c r="S325" s="97"/>
      <c r="T325"/>
      <c r="U325" s="97"/>
      <c r="V325"/>
      <c r="W325" s="97"/>
      <c r="X325"/>
      <c r="Y325" s="97"/>
      <c r="Z325"/>
      <c r="AA325" s="97"/>
      <c r="AB325"/>
    </row>
    <row r="326" spans="10:28" x14ac:dyDescent="0.25">
      <c r="K326" s="97"/>
      <c r="L326"/>
      <c r="M326" s="97"/>
      <c r="N326"/>
      <c r="O326" s="97"/>
      <c r="P326"/>
      <c r="Q326" s="97"/>
      <c r="R326"/>
      <c r="S326" s="97"/>
      <c r="T326"/>
      <c r="U326" s="97"/>
      <c r="V326"/>
      <c r="W326" s="97"/>
      <c r="X326"/>
      <c r="Y326" s="97"/>
      <c r="Z326"/>
      <c r="AA326" s="97"/>
      <c r="AB326"/>
    </row>
    <row r="327" spans="10:28" x14ac:dyDescent="0.25">
      <c r="K327" s="97"/>
      <c r="L327"/>
      <c r="M327" s="97"/>
      <c r="N327"/>
      <c r="O327" s="97"/>
      <c r="P327"/>
      <c r="Q327" s="97"/>
      <c r="R327"/>
      <c r="S327" s="97"/>
      <c r="T327"/>
      <c r="U327" s="97"/>
      <c r="V327"/>
      <c r="W327" s="97"/>
      <c r="X327"/>
      <c r="Y327" s="97"/>
      <c r="Z327"/>
      <c r="AA327" s="97"/>
      <c r="AB327"/>
    </row>
    <row r="328" spans="10:28" x14ac:dyDescent="0.25">
      <c r="K328" s="97"/>
      <c r="L328"/>
      <c r="M328" s="97"/>
      <c r="N328"/>
      <c r="O328" s="97"/>
      <c r="P328"/>
      <c r="Q328" s="97"/>
      <c r="R328"/>
      <c r="S328" s="97"/>
      <c r="T328"/>
      <c r="U328" s="97"/>
      <c r="V328"/>
      <c r="W328" s="97"/>
      <c r="X328"/>
      <c r="Y328" s="97"/>
      <c r="Z328"/>
      <c r="AA328" s="97"/>
      <c r="AB328"/>
    </row>
    <row r="329" spans="10:28" x14ac:dyDescent="0.25">
      <c r="K329" s="97"/>
      <c r="L329"/>
      <c r="M329" s="97"/>
      <c r="N329"/>
      <c r="O329" s="97"/>
      <c r="P329"/>
      <c r="Q329" s="97"/>
      <c r="R329"/>
      <c r="S329" s="97"/>
      <c r="T329"/>
      <c r="U329" s="97"/>
      <c r="V329"/>
      <c r="W329" s="97"/>
      <c r="X329"/>
      <c r="Y329" s="97"/>
      <c r="Z329"/>
      <c r="AA329" s="97"/>
      <c r="AB329"/>
    </row>
    <row r="330" spans="10:28" x14ac:dyDescent="0.25">
      <c r="K330" s="97"/>
      <c r="L330"/>
      <c r="M330" s="97"/>
      <c r="N330"/>
      <c r="O330" s="97"/>
      <c r="P330"/>
      <c r="Q330" s="97"/>
      <c r="R330"/>
      <c r="S330" s="97"/>
      <c r="T330"/>
      <c r="U330" s="97"/>
      <c r="V330"/>
      <c r="W330" s="97"/>
      <c r="X330"/>
      <c r="Y330" s="97"/>
      <c r="Z330"/>
      <c r="AA330" s="97"/>
      <c r="AB330"/>
    </row>
    <row r="331" spans="10:28" ht="16.5" thickBot="1" x14ac:dyDescent="0.3">
      <c r="K331" s="97"/>
      <c r="L331"/>
      <c r="M331" s="97"/>
      <c r="N331"/>
      <c r="O331" s="97"/>
      <c r="P331"/>
      <c r="Q331" s="97"/>
      <c r="R331"/>
      <c r="S331" s="97"/>
      <c r="T331"/>
      <c r="U331" s="97"/>
      <c r="V331"/>
      <c r="W331" s="97"/>
      <c r="X331"/>
      <c r="Y331" s="97"/>
      <c r="Z331"/>
      <c r="AA331" s="97"/>
      <c r="AB331"/>
    </row>
    <row r="332" spans="10:28" x14ac:dyDescent="0.25">
      <c r="J332" s="154" t="s">
        <v>154</v>
      </c>
      <c r="K332" s="122">
        <f>K283+3</f>
        <v>22</v>
      </c>
      <c r="L332" s="125"/>
      <c r="M332" s="125"/>
      <c r="N332" s="125"/>
      <c r="O332" s="125"/>
      <c r="P332" s="126"/>
      <c r="Q332" s="122">
        <f>Q283+3</f>
        <v>23</v>
      </c>
      <c r="R332" s="125"/>
      <c r="S332" s="125"/>
      <c r="T332" s="125"/>
      <c r="U332" s="125"/>
      <c r="V332" s="126"/>
      <c r="W332" s="122">
        <f>W283+3</f>
        <v>24</v>
      </c>
      <c r="X332" s="125"/>
      <c r="Y332" s="125"/>
      <c r="Z332" s="125"/>
      <c r="AA332" s="125"/>
      <c r="AB332" s="126"/>
    </row>
    <row r="333" spans="10:28" ht="18.75" x14ac:dyDescent="0.3">
      <c r="J333" s="154"/>
      <c r="K333" s="95" t="s">
        <v>46</v>
      </c>
      <c r="L333" s="127">
        <f>'A REMPLIR - PERSONNALISATION'!$G$8</f>
        <v>0</v>
      </c>
      <c r="M333" s="127"/>
      <c r="N333" s="127"/>
      <c r="O333" s="127"/>
      <c r="P333" s="128"/>
      <c r="Q333" s="95" t="s">
        <v>46</v>
      </c>
      <c r="R333" s="127">
        <f>'A REMPLIR - PERSONNALISATION'!$G$8</f>
        <v>0</v>
      </c>
      <c r="S333" s="127"/>
      <c r="T333" s="127"/>
      <c r="U333" s="127"/>
      <c r="V333" s="128"/>
      <c r="W333" s="95" t="s">
        <v>46</v>
      </c>
      <c r="X333" s="127">
        <f>'A REMPLIR - PERSONNALISATION'!$G$8</f>
        <v>0</v>
      </c>
      <c r="Y333" s="127"/>
      <c r="Z333" s="127"/>
      <c r="AA333" s="127"/>
      <c r="AB333" s="128"/>
    </row>
    <row r="334" spans="10:28" x14ac:dyDescent="0.25">
      <c r="J334" s="154"/>
      <c r="K334" s="65" t="s">
        <v>47</v>
      </c>
      <c r="L334" s="115"/>
      <c r="M334" s="115"/>
      <c r="N334" s="56" t="s">
        <v>104</v>
      </c>
      <c r="O334" s="103"/>
      <c r="P334" s="57"/>
      <c r="Q334" s="65" t="s">
        <v>47</v>
      </c>
      <c r="R334" s="115"/>
      <c r="S334" s="115"/>
      <c r="T334" s="56" t="s">
        <v>104</v>
      </c>
      <c r="U334" s="103"/>
      <c r="V334" s="57"/>
      <c r="W334" s="65" t="s">
        <v>47</v>
      </c>
      <c r="X334" s="115"/>
      <c r="Y334" s="115"/>
      <c r="Z334" s="56" t="s">
        <v>104</v>
      </c>
      <c r="AA334" s="103"/>
      <c r="AB334" s="57"/>
    </row>
    <row r="335" spans="10:28" ht="16.5" thickBot="1" x14ac:dyDescent="0.3">
      <c r="J335" s="154"/>
      <c r="K335" s="66" t="s">
        <v>9</v>
      </c>
      <c r="L335" s="59"/>
      <c r="M335" s="90" t="s">
        <v>48</v>
      </c>
      <c r="N335" s="120"/>
      <c r="O335" s="120"/>
      <c r="P335" s="121"/>
      <c r="Q335" s="66" t="s">
        <v>9</v>
      </c>
      <c r="R335" s="59"/>
      <c r="S335" s="90" t="s">
        <v>48</v>
      </c>
      <c r="T335" s="120"/>
      <c r="U335" s="120"/>
      <c r="V335" s="121"/>
      <c r="W335" s="66" t="s">
        <v>9</v>
      </c>
      <c r="X335" s="59"/>
      <c r="Y335" s="90" t="s">
        <v>48</v>
      </c>
      <c r="Z335" s="120"/>
      <c r="AA335" s="120"/>
      <c r="AB335" s="121"/>
    </row>
    <row r="336" spans="10:28" x14ac:dyDescent="0.25">
      <c r="J336" s="154"/>
      <c r="K336" s="134" t="s">
        <v>152</v>
      </c>
      <c r="L336" s="135"/>
      <c r="M336" s="135"/>
      <c r="N336" s="135"/>
      <c r="O336" s="135"/>
      <c r="P336" s="135"/>
      <c r="Q336" s="134" t="s">
        <v>152</v>
      </c>
      <c r="R336" s="135"/>
      <c r="S336" s="135"/>
      <c r="T336" s="135"/>
      <c r="U336" s="135"/>
      <c r="V336" s="135"/>
      <c r="W336" s="134" t="s">
        <v>152</v>
      </c>
      <c r="X336" s="135"/>
      <c r="Y336" s="135"/>
      <c r="Z336" s="135"/>
      <c r="AA336" s="135"/>
      <c r="AB336" s="135"/>
    </row>
    <row r="337" spans="10:28" x14ac:dyDescent="0.25">
      <c r="J337" s="154"/>
      <c r="K337" s="152" t="s">
        <v>49</v>
      </c>
      <c r="L337" s="153"/>
      <c r="M337" s="153"/>
      <c r="N337" s="153"/>
      <c r="O337" s="153"/>
      <c r="P337" s="153"/>
      <c r="Q337" s="136" t="s">
        <v>49</v>
      </c>
      <c r="R337" s="137"/>
      <c r="S337" s="137"/>
      <c r="T337" s="137"/>
      <c r="U337" s="137"/>
      <c r="V337" s="137"/>
      <c r="W337" s="136" t="s">
        <v>49</v>
      </c>
      <c r="X337" s="137"/>
      <c r="Y337" s="137"/>
      <c r="Z337" s="137"/>
      <c r="AA337" s="137"/>
      <c r="AB337" s="137"/>
    </row>
    <row r="338" spans="10:28" x14ac:dyDescent="0.25">
      <c r="J338" s="154"/>
      <c r="K338" s="22" t="s">
        <v>50</v>
      </c>
      <c r="L338" s="53"/>
      <c r="M338" s="23" t="s">
        <v>76</v>
      </c>
      <c r="N338" s="53"/>
      <c r="O338" s="23" t="s">
        <v>52</v>
      </c>
      <c r="P338" s="53"/>
      <c r="Q338" s="22" t="s">
        <v>50</v>
      </c>
      <c r="R338" s="53"/>
      <c r="S338" s="23" t="s">
        <v>76</v>
      </c>
      <c r="T338" s="53"/>
      <c r="U338" s="23" t="s">
        <v>52</v>
      </c>
      <c r="V338" s="53"/>
      <c r="W338" s="62" t="s">
        <v>50</v>
      </c>
      <c r="X338" s="53"/>
      <c r="Y338" s="23" t="s">
        <v>76</v>
      </c>
      <c r="Z338" s="53"/>
      <c r="AA338" s="23" t="s">
        <v>52</v>
      </c>
      <c r="AB338" s="53"/>
    </row>
    <row r="339" spans="10:28" x14ac:dyDescent="0.25">
      <c r="J339" s="154"/>
      <c r="K339" s="22" t="s">
        <v>53</v>
      </c>
      <c r="L339" s="53"/>
      <c r="M339" s="23" t="s">
        <v>51</v>
      </c>
      <c r="N339" s="53"/>
      <c r="O339" s="23" t="s">
        <v>55</v>
      </c>
      <c r="P339" s="53"/>
      <c r="Q339" s="22" t="s">
        <v>53</v>
      </c>
      <c r="R339" s="53"/>
      <c r="S339" s="23" t="s">
        <v>51</v>
      </c>
      <c r="T339" s="53"/>
      <c r="U339" s="23" t="s">
        <v>55</v>
      </c>
      <c r="V339" s="53"/>
      <c r="W339" s="22" t="s">
        <v>53</v>
      </c>
      <c r="X339" s="53"/>
      <c r="Y339" s="23" t="s">
        <v>51</v>
      </c>
      <c r="Z339" s="53"/>
      <c r="AA339" s="23" t="s">
        <v>55</v>
      </c>
      <c r="AB339" s="53"/>
    </row>
    <row r="340" spans="10:28" x14ac:dyDescent="0.25">
      <c r="J340" s="154"/>
      <c r="K340" s="22" t="s">
        <v>56</v>
      </c>
      <c r="L340" s="53"/>
      <c r="M340" s="23" t="s">
        <v>54</v>
      </c>
      <c r="N340" s="53"/>
      <c r="O340" s="23" t="s">
        <v>57</v>
      </c>
      <c r="P340" s="53"/>
      <c r="Q340" s="22" t="s">
        <v>56</v>
      </c>
      <c r="R340" s="53"/>
      <c r="S340" s="23" t="s">
        <v>54</v>
      </c>
      <c r="T340" s="53"/>
      <c r="U340" s="23" t="s">
        <v>57</v>
      </c>
      <c r="V340" s="53"/>
      <c r="W340" s="22" t="s">
        <v>56</v>
      </c>
      <c r="X340" s="53"/>
      <c r="Y340" s="23" t="s">
        <v>54</v>
      </c>
      <c r="Z340" s="53"/>
      <c r="AA340" s="23" t="s">
        <v>57</v>
      </c>
      <c r="AB340" s="53"/>
    </row>
    <row r="341" spans="10:28" x14ac:dyDescent="0.25">
      <c r="J341" s="154"/>
      <c r="K341" s="21" t="s">
        <v>58</v>
      </c>
      <c r="L341" s="53"/>
      <c r="M341" s="23" t="s">
        <v>59</v>
      </c>
      <c r="N341" s="53"/>
      <c r="O341" s="23" t="s">
        <v>60</v>
      </c>
      <c r="P341" s="53"/>
      <c r="Q341" s="21" t="s">
        <v>58</v>
      </c>
      <c r="R341" s="53"/>
      <c r="S341" s="23" t="s">
        <v>59</v>
      </c>
      <c r="T341" s="53"/>
      <c r="U341" s="23" t="s">
        <v>60</v>
      </c>
      <c r="V341" s="53"/>
      <c r="W341" s="21" t="s">
        <v>58</v>
      </c>
      <c r="X341" s="53"/>
      <c r="Y341" s="23" t="s">
        <v>59</v>
      </c>
      <c r="Z341" s="53"/>
      <c r="AA341" s="23" t="s">
        <v>60</v>
      </c>
      <c r="AB341" s="53"/>
    </row>
    <row r="342" spans="10:28" x14ac:dyDescent="0.25">
      <c r="J342" s="154"/>
      <c r="K342" s="21" t="s">
        <v>61</v>
      </c>
      <c r="L342" s="53"/>
      <c r="M342" s="22" t="s">
        <v>62</v>
      </c>
      <c r="N342" s="53"/>
      <c r="O342" s="23" t="s">
        <v>63</v>
      </c>
      <c r="P342" s="53"/>
      <c r="Q342" s="21" t="s">
        <v>61</v>
      </c>
      <c r="R342" s="53"/>
      <c r="S342" s="22" t="s">
        <v>62</v>
      </c>
      <c r="T342" s="53"/>
      <c r="U342" s="23" t="s">
        <v>63</v>
      </c>
      <c r="V342" s="53"/>
      <c r="W342" s="21" t="s">
        <v>61</v>
      </c>
      <c r="X342" s="53"/>
      <c r="Y342" s="22" t="s">
        <v>62</v>
      </c>
      <c r="Z342" s="53"/>
      <c r="AA342" s="23" t="s">
        <v>63</v>
      </c>
      <c r="AB342" s="53"/>
    </row>
    <row r="343" spans="10:28" x14ac:dyDescent="0.25">
      <c r="J343" s="154"/>
      <c r="K343" s="21" t="s">
        <v>64</v>
      </c>
      <c r="L343" s="54"/>
      <c r="M343" s="22" t="s">
        <v>65</v>
      </c>
      <c r="N343" s="54"/>
      <c r="O343" s="22" t="s">
        <v>66</v>
      </c>
      <c r="P343" s="54"/>
      <c r="Q343" s="21" t="s">
        <v>64</v>
      </c>
      <c r="R343" s="54"/>
      <c r="S343" s="22" t="s">
        <v>65</v>
      </c>
      <c r="T343" s="54"/>
      <c r="U343" s="22" t="s">
        <v>66</v>
      </c>
      <c r="V343" s="54"/>
      <c r="W343" s="21" t="s">
        <v>64</v>
      </c>
      <c r="X343" s="54"/>
      <c r="Y343" s="22" t="s">
        <v>65</v>
      </c>
      <c r="Z343" s="54"/>
      <c r="AA343" s="22" t="s">
        <v>66</v>
      </c>
      <c r="AB343" s="54"/>
    </row>
    <row r="344" spans="10:28" x14ac:dyDescent="0.25">
      <c r="J344" s="154"/>
      <c r="K344" s="21" t="s">
        <v>67</v>
      </c>
      <c r="L344" s="54"/>
      <c r="M344" s="22" t="s">
        <v>68</v>
      </c>
      <c r="N344" s="54"/>
      <c r="O344" s="22" t="s">
        <v>69</v>
      </c>
      <c r="P344" s="54"/>
      <c r="Q344" s="21" t="s">
        <v>67</v>
      </c>
      <c r="R344" s="54"/>
      <c r="S344" s="22" t="s">
        <v>68</v>
      </c>
      <c r="T344" s="54"/>
      <c r="U344" s="22" t="s">
        <v>69</v>
      </c>
      <c r="V344" s="54"/>
      <c r="W344" s="21" t="s">
        <v>67</v>
      </c>
      <c r="X344" s="54"/>
      <c r="Y344" s="22" t="s">
        <v>68</v>
      </c>
      <c r="Z344" s="54"/>
      <c r="AA344" s="22" t="s">
        <v>69</v>
      </c>
      <c r="AB344" s="54"/>
    </row>
    <row r="345" spans="10:28" x14ac:dyDescent="0.25">
      <c r="J345" s="154"/>
      <c r="K345" s="21" t="s">
        <v>70</v>
      </c>
      <c r="L345" s="54"/>
      <c r="M345" s="22" t="s">
        <v>71</v>
      </c>
      <c r="N345" s="54"/>
      <c r="O345" s="22" t="s">
        <v>72</v>
      </c>
      <c r="P345" s="54"/>
      <c r="Q345" s="21" t="s">
        <v>70</v>
      </c>
      <c r="R345" s="54"/>
      <c r="S345" s="22" t="s">
        <v>71</v>
      </c>
      <c r="T345" s="54"/>
      <c r="U345" s="22" t="s">
        <v>72</v>
      </c>
      <c r="V345" s="54"/>
      <c r="W345" s="21" t="s">
        <v>70</v>
      </c>
      <c r="X345" s="54"/>
      <c r="Y345" s="22" t="s">
        <v>71</v>
      </c>
      <c r="Z345" s="54"/>
      <c r="AA345" s="22" t="s">
        <v>72</v>
      </c>
      <c r="AB345" s="54"/>
    </row>
    <row r="346" spans="10:28" x14ac:dyDescent="0.25">
      <c r="J346" s="154"/>
      <c r="K346" s="21" t="s">
        <v>93</v>
      </c>
      <c r="L346" s="54"/>
      <c r="M346" s="22" t="s">
        <v>74</v>
      </c>
      <c r="N346" s="54"/>
      <c r="O346" s="22" t="s">
        <v>75</v>
      </c>
      <c r="P346" s="54"/>
      <c r="Q346" s="21" t="s">
        <v>93</v>
      </c>
      <c r="R346" s="54"/>
      <c r="S346" s="22" t="s">
        <v>74</v>
      </c>
      <c r="T346" s="54"/>
      <c r="U346" s="22" t="s">
        <v>75</v>
      </c>
      <c r="V346" s="54"/>
      <c r="W346" s="21" t="s">
        <v>93</v>
      </c>
      <c r="X346" s="54"/>
      <c r="Y346" s="22" t="s">
        <v>74</v>
      </c>
      <c r="Z346" s="54"/>
      <c r="AA346" s="22" t="s">
        <v>75</v>
      </c>
      <c r="AB346" s="54"/>
    </row>
    <row r="347" spans="10:28" x14ac:dyDescent="0.25">
      <c r="J347" s="154"/>
      <c r="K347" s="21" t="s">
        <v>73</v>
      </c>
      <c r="L347" s="54"/>
      <c r="M347" s="22" t="s">
        <v>77</v>
      </c>
      <c r="N347" s="54"/>
      <c r="O347" s="22" t="s">
        <v>78</v>
      </c>
      <c r="P347" s="54"/>
      <c r="Q347" s="21" t="s">
        <v>73</v>
      </c>
      <c r="R347" s="54"/>
      <c r="S347" s="22" t="s">
        <v>77</v>
      </c>
      <c r="T347" s="54"/>
      <c r="U347" s="22" t="s">
        <v>78</v>
      </c>
      <c r="V347" s="54"/>
      <c r="W347" s="21" t="s">
        <v>73</v>
      </c>
      <c r="X347" s="54"/>
      <c r="Y347" s="22" t="s">
        <v>77</v>
      </c>
      <c r="Z347" s="54"/>
      <c r="AA347" s="22" t="s">
        <v>78</v>
      </c>
      <c r="AB347" s="54"/>
    </row>
    <row r="348" spans="10:28" x14ac:dyDescent="0.25">
      <c r="J348" s="154"/>
      <c r="K348" s="96"/>
      <c r="L348" s="19"/>
      <c r="M348" s="99"/>
      <c r="N348" s="19"/>
      <c r="O348" s="22" t="s">
        <v>79</v>
      </c>
      <c r="P348" s="60"/>
      <c r="Q348" s="96"/>
      <c r="R348" s="19"/>
      <c r="S348" s="99"/>
      <c r="T348" s="19"/>
      <c r="U348" s="22" t="s">
        <v>79</v>
      </c>
      <c r="V348" s="60"/>
      <c r="W348" s="96"/>
      <c r="X348" s="19"/>
      <c r="Y348" s="99"/>
      <c r="Z348" s="19"/>
      <c r="AA348" s="22" t="s">
        <v>79</v>
      </c>
      <c r="AB348" s="60"/>
    </row>
    <row r="349" spans="10:28" x14ac:dyDescent="0.25">
      <c r="J349" s="154"/>
      <c r="K349" s="129" t="s">
        <v>80</v>
      </c>
      <c r="L349" s="130"/>
      <c r="M349" s="130"/>
      <c r="N349" s="130"/>
      <c r="O349" s="130"/>
      <c r="P349" s="131"/>
      <c r="Q349" s="129" t="s">
        <v>80</v>
      </c>
      <c r="R349" s="130"/>
      <c r="S349" s="130"/>
      <c r="T349" s="130"/>
      <c r="U349" s="130"/>
      <c r="V349" s="131"/>
      <c r="W349" s="129" t="s">
        <v>80</v>
      </c>
      <c r="X349" s="130"/>
      <c r="Y349" s="130"/>
      <c r="Z349" s="130"/>
      <c r="AA349" s="130"/>
      <c r="AB349" s="131"/>
    </row>
    <row r="350" spans="10:28" x14ac:dyDescent="0.25">
      <c r="J350" s="154"/>
      <c r="K350" s="21" t="s">
        <v>53</v>
      </c>
      <c r="L350" s="54"/>
      <c r="M350" s="21" t="s">
        <v>67</v>
      </c>
      <c r="N350" s="54"/>
      <c r="O350" s="22" t="s">
        <v>74</v>
      </c>
      <c r="P350" s="54"/>
      <c r="Q350" s="21" t="s">
        <v>53</v>
      </c>
      <c r="R350" s="54"/>
      <c r="S350" s="21" t="s">
        <v>67</v>
      </c>
      <c r="T350" s="54"/>
      <c r="U350" s="22" t="s">
        <v>74</v>
      </c>
      <c r="V350" s="54"/>
      <c r="W350" s="21" t="s">
        <v>53</v>
      </c>
      <c r="X350" s="54"/>
      <c r="Y350" s="21" t="s">
        <v>67</v>
      </c>
      <c r="Z350" s="54"/>
      <c r="AA350" s="22" t="s">
        <v>74</v>
      </c>
      <c r="AB350" s="54"/>
    </row>
    <row r="351" spans="10:28" x14ac:dyDescent="0.25">
      <c r="J351" s="154"/>
      <c r="K351" s="21" t="s">
        <v>81</v>
      </c>
      <c r="L351" s="54"/>
      <c r="M351" s="22" t="s">
        <v>59</v>
      </c>
      <c r="N351" s="54"/>
      <c r="O351" s="22" t="s">
        <v>77</v>
      </c>
      <c r="P351" s="54"/>
      <c r="Q351" s="21" t="s">
        <v>81</v>
      </c>
      <c r="R351" s="54"/>
      <c r="S351" s="22" t="s">
        <v>59</v>
      </c>
      <c r="T351" s="54"/>
      <c r="U351" s="22" t="s">
        <v>77</v>
      </c>
      <c r="V351" s="54"/>
      <c r="W351" s="21" t="s">
        <v>81</v>
      </c>
      <c r="X351" s="54"/>
      <c r="Y351" s="22" t="s">
        <v>59</v>
      </c>
      <c r="Z351" s="54"/>
      <c r="AA351" s="22" t="s">
        <v>77</v>
      </c>
      <c r="AB351" s="54"/>
    </row>
    <row r="352" spans="10:28" x14ac:dyDescent="0.25">
      <c r="J352" s="154"/>
      <c r="K352" s="21" t="s">
        <v>82</v>
      </c>
      <c r="L352" s="54"/>
      <c r="M352" s="22" t="s">
        <v>83</v>
      </c>
      <c r="N352" s="54"/>
      <c r="O352" s="22" t="s">
        <v>52</v>
      </c>
      <c r="P352" s="54"/>
      <c r="Q352" s="21" t="s">
        <v>82</v>
      </c>
      <c r="R352" s="54"/>
      <c r="S352" s="22" t="s">
        <v>83</v>
      </c>
      <c r="T352" s="54"/>
      <c r="U352" s="22" t="s">
        <v>52</v>
      </c>
      <c r="V352" s="54"/>
      <c r="W352" s="21" t="s">
        <v>82</v>
      </c>
      <c r="X352" s="54"/>
      <c r="Y352" s="22" t="s">
        <v>83</v>
      </c>
      <c r="Z352" s="54"/>
      <c r="AA352" s="22" t="s">
        <v>52</v>
      </c>
      <c r="AB352" s="54"/>
    </row>
    <row r="353" spans="10:28" x14ac:dyDescent="0.25">
      <c r="J353" s="154"/>
      <c r="K353" s="21" t="s">
        <v>64</v>
      </c>
      <c r="L353" s="54"/>
      <c r="M353" s="100" t="s">
        <v>94</v>
      </c>
      <c r="N353" s="54"/>
      <c r="O353" s="22" t="s">
        <v>55</v>
      </c>
      <c r="P353" s="54"/>
      <c r="Q353" s="21" t="s">
        <v>64</v>
      </c>
      <c r="R353" s="54"/>
      <c r="S353" s="100" t="s">
        <v>94</v>
      </c>
      <c r="T353" s="54"/>
      <c r="U353" s="22" t="s">
        <v>55</v>
      </c>
      <c r="V353" s="54"/>
      <c r="W353" s="21" t="s">
        <v>64</v>
      </c>
      <c r="X353" s="54"/>
      <c r="Y353" s="100" t="s">
        <v>94</v>
      </c>
      <c r="Z353" s="54"/>
      <c r="AA353" s="22" t="s">
        <v>55</v>
      </c>
      <c r="AB353" s="54"/>
    </row>
    <row r="354" spans="10:28" x14ac:dyDescent="0.25">
      <c r="J354" s="154"/>
      <c r="K354" s="21" t="s">
        <v>95</v>
      </c>
      <c r="L354" s="54"/>
      <c r="M354" s="22" t="s">
        <v>69</v>
      </c>
      <c r="N354" s="54"/>
      <c r="O354" s="22" t="s">
        <v>78</v>
      </c>
      <c r="P354" s="60"/>
      <c r="Q354" s="21" t="s">
        <v>95</v>
      </c>
      <c r="R354" s="54"/>
      <c r="S354" s="22" t="s">
        <v>69</v>
      </c>
      <c r="T354" s="54"/>
      <c r="U354" s="22" t="s">
        <v>78</v>
      </c>
      <c r="V354" s="60"/>
      <c r="W354" s="21" t="s">
        <v>95</v>
      </c>
      <c r="X354" s="54"/>
      <c r="Y354" s="22" t="s">
        <v>69</v>
      </c>
      <c r="Z354" s="54"/>
      <c r="AA354" s="22" t="s">
        <v>78</v>
      </c>
      <c r="AB354" s="60"/>
    </row>
    <row r="355" spans="10:28" x14ac:dyDescent="0.25">
      <c r="J355" s="154"/>
      <c r="K355" s="129" t="s">
        <v>84</v>
      </c>
      <c r="L355" s="130"/>
      <c r="M355" s="130"/>
      <c r="N355" s="130"/>
      <c r="O355" s="130"/>
      <c r="P355" s="131"/>
      <c r="Q355" s="129" t="s">
        <v>84</v>
      </c>
      <c r="R355" s="130"/>
      <c r="S355" s="130"/>
      <c r="T355" s="130"/>
      <c r="U355" s="130"/>
      <c r="V355" s="131"/>
      <c r="W355" s="129" t="s">
        <v>84</v>
      </c>
      <c r="X355" s="130"/>
      <c r="Y355" s="130"/>
      <c r="Z355" s="130"/>
      <c r="AA355" s="130"/>
      <c r="AB355" s="131"/>
    </row>
    <row r="356" spans="10:28" x14ac:dyDescent="0.25">
      <c r="J356" s="154"/>
      <c r="K356" s="21" t="s">
        <v>67</v>
      </c>
      <c r="L356" s="54"/>
      <c r="M356" s="22" t="s">
        <v>86</v>
      </c>
      <c r="N356" s="54"/>
      <c r="O356" s="22" t="s">
        <v>101</v>
      </c>
      <c r="P356" s="54"/>
      <c r="Q356" s="21" t="s">
        <v>67</v>
      </c>
      <c r="R356" s="54"/>
      <c r="S356" s="22" t="s">
        <v>86</v>
      </c>
      <c r="T356" s="54"/>
      <c r="U356" s="22" t="s">
        <v>101</v>
      </c>
      <c r="V356" s="54"/>
      <c r="W356" s="21" t="s">
        <v>67</v>
      </c>
      <c r="X356" s="54"/>
      <c r="Y356" s="22" t="s">
        <v>86</v>
      </c>
      <c r="Z356" s="54"/>
      <c r="AA356" s="22" t="s">
        <v>101</v>
      </c>
      <c r="AB356" s="54"/>
    </row>
    <row r="357" spans="10:28" x14ac:dyDescent="0.25">
      <c r="J357" s="154"/>
      <c r="K357" s="21" t="s">
        <v>85</v>
      </c>
      <c r="L357" s="54"/>
      <c r="M357" s="22" t="s">
        <v>88</v>
      </c>
      <c r="N357" s="54"/>
      <c r="O357" s="104" t="s">
        <v>102</v>
      </c>
      <c r="P357" s="54"/>
      <c r="Q357" s="21" t="s">
        <v>85</v>
      </c>
      <c r="R357" s="54"/>
      <c r="S357" s="22" t="s">
        <v>88</v>
      </c>
      <c r="T357" s="54"/>
      <c r="U357" s="104" t="s">
        <v>102</v>
      </c>
      <c r="V357" s="54"/>
      <c r="W357" s="21" t="s">
        <v>85</v>
      </c>
      <c r="X357" s="54"/>
      <c r="Y357" s="22" t="s">
        <v>88</v>
      </c>
      <c r="Z357" s="54"/>
      <c r="AA357" s="104" t="s">
        <v>102</v>
      </c>
      <c r="AB357" s="54"/>
    </row>
    <row r="358" spans="10:28" x14ac:dyDescent="0.25">
      <c r="J358" s="154"/>
      <c r="K358" s="22" t="s">
        <v>96</v>
      </c>
      <c r="L358" s="54"/>
      <c r="M358" s="101" t="s">
        <v>87</v>
      </c>
      <c r="N358" s="54"/>
      <c r="O358" s="22" t="s">
        <v>103</v>
      </c>
      <c r="P358" s="54"/>
      <c r="Q358" s="22" t="s">
        <v>96</v>
      </c>
      <c r="R358" s="54"/>
      <c r="S358" s="101" t="s">
        <v>87</v>
      </c>
      <c r="T358" s="54"/>
      <c r="U358" s="22" t="s">
        <v>103</v>
      </c>
      <c r="V358" s="54"/>
      <c r="W358" s="22" t="s">
        <v>96</v>
      </c>
      <c r="X358" s="54"/>
      <c r="Y358" s="101" t="s">
        <v>87</v>
      </c>
      <c r="Z358" s="54"/>
      <c r="AA358" s="22" t="s">
        <v>103</v>
      </c>
      <c r="AB358" s="54"/>
    </row>
    <row r="359" spans="10:28" x14ac:dyDescent="0.25">
      <c r="J359" s="154"/>
      <c r="K359" s="22" t="s">
        <v>98</v>
      </c>
      <c r="L359" s="54"/>
      <c r="M359" s="102" t="s">
        <v>99</v>
      </c>
      <c r="N359" s="54"/>
      <c r="O359" s="22" t="s">
        <v>79</v>
      </c>
      <c r="P359" s="54"/>
      <c r="Q359" s="22" t="s">
        <v>98</v>
      </c>
      <c r="R359" s="54"/>
      <c r="S359" s="102" t="s">
        <v>99</v>
      </c>
      <c r="T359" s="54"/>
      <c r="U359" s="22" t="s">
        <v>79</v>
      </c>
      <c r="V359" s="54"/>
      <c r="W359" s="22" t="s">
        <v>98</v>
      </c>
      <c r="X359" s="54"/>
      <c r="Y359" s="102" t="s">
        <v>99</v>
      </c>
      <c r="Z359" s="54"/>
      <c r="AA359" s="22" t="s">
        <v>79</v>
      </c>
      <c r="AB359" s="54"/>
    </row>
    <row r="360" spans="10:28" x14ac:dyDescent="0.25">
      <c r="J360" s="154"/>
      <c r="K360" s="22" t="s">
        <v>97</v>
      </c>
      <c r="L360" s="54"/>
      <c r="M360" s="22" t="s">
        <v>100</v>
      </c>
      <c r="N360" s="54"/>
      <c r="O360" s="22"/>
      <c r="P360" s="54"/>
      <c r="Q360" s="22" t="s">
        <v>97</v>
      </c>
      <c r="R360" s="54"/>
      <c r="S360" s="22" t="s">
        <v>100</v>
      </c>
      <c r="T360" s="54"/>
      <c r="U360" s="22"/>
      <c r="V360" s="54"/>
      <c r="W360" s="22" t="s">
        <v>97</v>
      </c>
      <c r="X360" s="54"/>
      <c r="Y360" s="22" t="s">
        <v>100</v>
      </c>
      <c r="Z360" s="54"/>
      <c r="AA360" s="22"/>
      <c r="AB360" s="54"/>
    </row>
    <row r="361" spans="10:28" x14ac:dyDescent="0.25">
      <c r="J361" s="154"/>
      <c r="K361" s="146" t="s">
        <v>89</v>
      </c>
      <c r="L361" s="147"/>
      <c r="M361" s="147"/>
      <c r="N361" s="147"/>
      <c r="O361" s="138">
        <f>L338+L339+L340+L341+L342+L343+L344+L345+L346+L347+N338+N339+N340+N341+N342+N343+N344+N345+N346+N347+P338+P339+P340+P341+P342+P343+P344+P345+P346+P347+P348+L350+L351+L352+L353+L354+N350+N351+N352+N353+N354+P350+P351+P352+P353+P354+L356+L357+L358+L359+L360+N356+N357+N358+N359+N360+P356+P357+P358+P359+P360</f>
        <v>0</v>
      </c>
      <c r="P361" s="139"/>
      <c r="Q361" s="146" t="s">
        <v>89</v>
      </c>
      <c r="R361" s="147"/>
      <c r="S361" s="147"/>
      <c r="T361" s="147"/>
      <c r="U361" s="138">
        <f>R338+R339+R340+R341+R342+R343+R344+R345+R346+R347+T338+T339+T340+T341+T342+T343+T344+T345+T346+T347+V338+V339+V340+V341+V342+V343+V344+V345+V346+V347+V348+R350+R351+R352+R353+R354+T350+T351+T352+T353+T354+V350+V351+V352+V353+V354+R356+R357+R358+R359+R360+T356+T357+T358+T359+T360+V356+V357+V358+V359+V360</f>
        <v>0</v>
      </c>
      <c r="V361" s="139"/>
      <c r="W361" s="146" t="s">
        <v>89</v>
      </c>
      <c r="X361" s="147"/>
      <c r="Y361" s="147"/>
      <c r="Z361" s="147"/>
      <c r="AA361" s="138">
        <f>X338+X339+X340+X341+X342+X343+X344+X345+X346+X347+Z338+Z339+Z340+Z341+Z342+Z343+Z344+Z345+Z346+Z347+AB338+AB339+AB340+AB341+AB342+AB343+AB344+AB345+AB346+AB347+AB348+X350+X351+X352+X353+X354+Z350+Z351+Z352+Z353+Z354+AB350+AB351+AB352+AB353+AB354+X356+X357+X358+X359+X360+Z356+Z357+Z358+Z359+Z360+AB356+AB357+AB358+AB359+AB360</f>
        <v>0</v>
      </c>
      <c r="AB361" s="139"/>
    </row>
    <row r="362" spans="10:28" x14ac:dyDescent="0.25">
      <c r="J362" s="154"/>
      <c r="K362" s="140" t="s">
        <v>90</v>
      </c>
      <c r="L362" s="141"/>
      <c r="M362" s="141"/>
      <c r="N362" s="141"/>
      <c r="O362" s="141"/>
      <c r="P362" s="141"/>
      <c r="Q362" s="140" t="s">
        <v>90</v>
      </c>
      <c r="R362" s="141"/>
      <c r="S362" s="141"/>
      <c r="T362" s="141"/>
      <c r="U362" s="141"/>
      <c r="V362" s="141"/>
      <c r="W362" s="140" t="s">
        <v>90</v>
      </c>
      <c r="X362" s="141"/>
      <c r="Y362" s="141"/>
      <c r="Z362" s="141"/>
      <c r="AA362" s="141"/>
      <c r="AB362" s="141"/>
    </row>
    <row r="363" spans="10:28" x14ac:dyDescent="0.25">
      <c r="J363" s="154"/>
      <c r="K363" s="142" t="s">
        <v>91</v>
      </c>
      <c r="L363" s="143"/>
      <c r="M363" s="143"/>
      <c r="N363" s="144"/>
      <c r="O363" s="145"/>
      <c r="P363" s="145"/>
      <c r="Q363" s="142" t="s">
        <v>91</v>
      </c>
      <c r="R363" s="143"/>
      <c r="S363" s="143"/>
      <c r="T363" s="144"/>
      <c r="U363" s="145"/>
      <c r="V363" s="145"/>
      <c r="W363" s="142" t="s">
        <v>91</v>
      </c>
      <c r="X363" s="143"/>
      <c r="Y363" s="143"/>
      <c r="Z363" s="144"/>
      <c r="AA363" s="145"/>
      <c r="AB363" s="145"/>
    </row>
    <row r="364" spans="10:28" x14ac:dyDescent="0.25">
      <c r="J364" s="154"/>
      <c r="K364" s="142" t="s">
        <v>92</v>
      </c>
      <c r="L364" s="143"/>
      <c r="M364" s="143"/>
      <c r="N364" s="144"/>
      <c r="O364" s="145"/>
      <c r="P364" s="145"/>
      <c r="Q364" s="142" t="s">
        <v>92</v>
      </c>
      <c r="R364" s="143"/>
      <c r="S364" s="143"/>
      <c r="T364" s="144"/>
      <c r="U364" s="145"/>
      <c r="V364" s="145"/>
      <c r="W364" s="142" t="s">
        <v>92</v>
      </c>
      <c r="X364" s="143"/>
      <c r="Y364" s="143"/>
      <c r="Z364" s="144"/>
      <c r="AA364" s="145"/>
      <c r="AB364" s="145"/>
    </row>
    <row r="365" spans="10:28" x14ac:dyDescent="0.25">
      <c r="J365" s="105"/>
      <c r="K365" s="97"/>
      <c r="L365"/>
      <c r="M365" s="97"/>
      <c r="N365"/>
      <c r="O365" s="97"/>
      <c r="P365"/>
      <c r="Q365" s="97"/>
      <c r="R365"/>
      <c r="S365" s="97"/>
      <c r="T365"/>
      <c r="U365" s="97"/>
      <c r="V365"/>
      <c r="W365" s="97"/>
      <c r="X365"/>
      <c r="Y365" s="97"/>
      <c r="Z365"/>
      <c r="AA365" s="97"/>
      <c r="AB365"/>
    </row>
    <row r="366" spans="10:28" x14ac:dyDescent="0.25">
      <c r="J366" s="105"/>
      <c r="K366" s="97"/>
      <c r="L366"/>
      <c r="M366" s="97"/>
      <c r="N366"/>
      <c r="O366" s="97"/>
      <c r="P366"/>
      <c r="Q366" s="97"/>
      <c r="R366"/>
      <c r="S366" s="97"/>
      <c r="T366"/>
      <c r="U366" s="97"/>
      <c r="V366"/>
      <c r="W366" s="97"/>
      <c r="X366"/>
      <c r="Y366" s="97"/>
      <c r="Z366"/>
      <c r="AA366" s="97"/>
      <c r="AB366"/>
    </row>
    <row r="367" spans="10:28" x14ac:dyDescent="0.25">
      <c r="J367" s="105"/>
      <c r="K367" s="97"/>
      <c r="L367"/>
      <c r="M367" s="97"/>
      <c r="N367"/>
      <c r="O367" s="97"/>
      <c r="P367"/>
      <c r="Q367" s="97"/>
      <c r="R367"/>
      <c r="S367" s="97"/>
      <c r="T367"/>
      <c r="U367" s="97"/>
      <c r="V367"/>
      <c r="W367" s="97"/>
      <c r="X367"/>
      <c r="Y367" s="97"/>
      <c r="Z367"/>
      <c r="AA367" s="97"/>
      <c r="AB367"/>
    </row>
    <row r="368" spans="10:28" x14ac:dyDescent="0.25">
      <c r="J368" s="105"/>
      <c r="K368" s="97"/>
      <c r="L368"/>
      <c r="M368" s="97"/>
      <c r="N368"/>
      <c r="O368" s="97"/>
      <c r="P368"/>
      <c r="Q368" s="97"/>
      <c r="R368"/>
      <c r="S368" s="97"/>
      <c r="T368"/>
      <c r="U368" s="97"/>
      <c r="V368"/>
      <c r="W368" s="97"/>
      <c r="X368"/>
      <c r="Y368" s="97"/>
      <c r="Z368"/>
      <c r="AA368" s="97"/>
      <c r="AB368"/>
    </row>
    <row r="369" spans="10:28" x14ac:dyDescent="0.25">
      <c r="J369" s="105"/>
      <c r="K369" s="97"/>
      <c r="L369"/>
      <c r="M369" s="97"/>
      <c r="N369"/>
      <c r="O369" s="97"/>
      <c r="P369"/>
      <c r="Q369" s="97"/>
      <c r="R369"/>
      <c r="S369" s="97"/>
      <c r="T369"/>
      <c r="U369" s="97"/>
      <c r="V369"/>
      <c r="W369" s="97"/>
      <c r="X369"/>
      <c r="Y369" s="97"/>
      <c r="Z369"/>
      <c r="AA369" s="97"/>
      <c r="AB369"/>
    </row>
    <row r="370" spans="10:28" x14ac:dyDescent="0.25">
      <c r="J370" s="105"/>
      <c r="K370" s="97"/>
      <c r="L370"/>
      <c r="M370" s="97"/>
      <c r="N370"/>
      <c r="O370" s="97"/>
      <c r="P370"/>
      <c r="Q370" s="97"/>
      <c r="R370"/>
      <c r="S370" s="97"/>
      <c r="T370"/>
      <c r="U370" s="97"/>
      <c r="V370"/>
      <c r="W370" s="97"/>
      <c r="X370"/>
      <c r="Y370" s="97"/>
      <c r="Z370"/>
      <c r="AA370" s="97"/>
      <c r="AB370"/>
    </row>
    <row r="371" spans="10:28" x14ac:dyDescent="0.25">
      <c r="J371" s="105"/>
      <c r="K371" s="97"/>
      <c r="L371"/>
      <c r="M371" s="97"/>
      <c r="N371"/>
      <c r="O371" s="97"/>
      <c r="P371"/>
      <c r="Q371" s="97"/>
      <c r="R371"/>
      <c r="S371" s="97"/>
      <c r="T371"/>
      <c r="U371" s="97"/>
      <c r="V371"/>
      <c r="W371" s="97"/>
      <c r="X371"/>
      <c r="Y371" s="97"/>
      <c r="Z371"/>
      <c r="AA371" s="97"/>
      <c r="AB371"/>
    </row>
    <row r="372" spans="10:28" x14ac:dyDescent="0.25">
      <c r="J372" s="105"/>
      <c r="K372" s="97"/>
      <c r="L372"/>
      <c r="M372" s="97"/>
      <c r="N372"/>
      <c r="O372" s="97"/>
      <c r="P372"/>
      <c r="Q372" s="97"/>
      <c r="R372"/>
      <c r="S372" s="97"/>
      <c r="T372"/>
      <c r="U372" s="97"/>
      <c r="V372"/>
      <c r="W372" s="97"/>
      <c r="X372"/>
      <c r="Y372" s="97"/>
      <c r="Z372"/>
      <c r="AA372" s="97"/>
      <c r="AB372"/>
    </row>
    <row r="373" spans="10:28" x14ac:dyDescent="0.25">
      <c r="J373" s="105"/>
      <c r="K373" s="97"/>
      <c r="L373"/>
      <c r="M373" s="97"/>
      <c r="N373"/>
      <c r="O373" s="97"/>
      <c r="P373"/>
      <c r="Q373" s="97"/>
      <c r="R373"/>
      <c r="S373" s="97"/>
      <c r="T373"/>
      <c r="U373" s="97"/>
      <c r="V373"/>
      <c r="W373" s="97"/>
      <c r="X373"/>
      <c r="Y373" s="97"/>
      <c r="Z373"/>
      <c r="AA373" s="97"/>
      <c r="AB373"/>
    </row>
    <row r="374" spans="10:28" x14ac:dyDescent="0.25">
      <c r="J374" s="105"/>
      <c r="K374" s="97"/>
      <c r="L374"/>
      <c r="M374" s="97"/>
      <c r="N374"/>
      <c r="O374" s="97"/>
      <c r="P374"/>
      <c r="Q374" s="97"/>
      <c r="R374"/>
      <c r="S374" s="97"/>
      <c r="T374"/>
      <c r="U374" s="97"/>
      <c r="V374"/>
      <c r="W374" s="97"/>
      <c r="X374"/>
      <c r="Y374" s="97"/>
      <c r="Z374"/>
      <c r="AA374" s="97"/>
      <c r="AB374"/>
    </row>
    <row r="375" spans="10:28" x14ac:dyDescent="0.25">
      <c r="K375" s="97"/>
      <c r="L375"/>
      <c r="M375" s="97"/>
      <c r="N375"/>
      <c r="O375" s="97"/>
      <c r="P375"/>
      <c r="Q375" s="97"/>
      <c r="R375"/>
      <c r="S375" s="97"/>
      <c r="T375"/>
      <c r="U375" s="97"/>
      <c r="V375"/>
      <c r="W375" s="97"/>
      <c r="X375"/>
      <c r="Y375" s="97"/>
      <c r="Z375"/>
      <c r="AA375" s="97"/>
      <c r="AB375"/>
    </row>
    <row r="376" spans="10:28" x14ac:dyDescent="0.25">
      <c r="K376" s="97"/>
      <c r="L376"/>
      <c r="M376" s="97"/>
      <c r="N376"/>
      <c r="O376" s="97"/>
      <c r="P376"/>
      <c r="Q376" s="97"/>
      <c r="R376"/>
      <c r="S376" s="97"/>
      <c r="T376"/>
      <c r="U376" s="97"/>
      <c r="V376"/>
      <c r="W376" s="97"/>
      <c r="X376"/>
      <c r="Y376" s="97"/>
      <c r="Z376"/>
      <c r="AA376" s="97"/>
      <c r="AB376"/>
    </row>
    <row r="377" spans="10:28" x14ac:dyDescent="0.25">
      <c r="K377" s="97"/>
      <c r="L377"/>
      <c r="M377" s="97"/>
      <c r="N377"/>
      <c r="O377" s="97"/>
      <c r="P377"/>
      <c r="Q377" s="97"/>
      <c r="R377"/>
      <c r="S377" s="97"/>
      <c r="T377"/>
      <c r="U377" s="97"/>
      <c r="V377"/>
      <c r="W377" s="97"/>
      <c r="X377"/>
      <c r="Y377" s="97"/>
      <c r="Z377"/>
      <c r="AA377" s="97"/>
      <c r="AB377"/>
    </row>
    <row r="378" spans="10:28" x14ac:dyDescent="0.25">
      <c r="K378" s="97"/>
      <c r="L378"/>
      <c r="M378" s="97"/>
      <c r="N378"/>
      <c r="O378" s="97"/>
      <c r="P378"/>
      <c r="Q378" s="97"/>
      <c r="R378"/>
      <c r="S378" s="97"/>
      <c r="T378"/>
      <c r="U378" s="97"/>
      <c r="V378"/>
      <c r="W378" s="97"/>
      <c r="X378"/>
      <c r="Y378" s="97"/>
      <c r="Z378"/>
      <c r="AA378" s="97"/>
      <c r="AB378"/>
    </row>
    <row r="379" spans="10:28" x14ac:dyDescent="0.25">
      <c r="K379" s="97"/>
      <c r="L379"/>
      <c r="M379" s="97"/>
      <c r="N379"/>
      <c r="O379" s="97"/>
      <c r="P379"/>
      <c r="Q379" s="97"/>
      <c r="R379"/>
      <c r="S379" s="97"/>
      <c r="T379"/>
      <c r="U379" s="97"/>
      <c r="V379"/>
      <c r="W379" s="97"/>
      <c r="X379"/>
      <c r="Y379" s="97"/>
      <c r="Z379"/>
      <c r="AA379" s="97"/>
      <c r="AB379"/>
    </row>
    <row r="380" spans="10:28" ht="16.5" thickBot="1" x14ac:dyDescent="0.3">
      <c r="K380" s="97"/>
      <c r="L380"/>
      <c r="M380" s="97"/>
      <c r="N380"/>
      <c r="O380" s="97"/>
      <c r="P380"/>
      <c r="Q380" s="97"/>
      <c r="R380"/>
      <c r="S380" s="97"/>
      <c r="T380"/>
      <c r="U380" s="97"/>
      <c r="V380"/>
      <c r="W380" s="97"/>
      <c r="X380"/>
      <c r="Y380" s="97"/>
      <c r="Z380"/>
      <c r="AA380" s="97"/>
      <c r="AB380"/>
    </row>
    <row r="381" spans="10:28" x14ac:dyDescent="0.25">
      <c r="J381" s="154" t="s">
        <v>154</v>
      </c>
      <c r="K381" s="122">
        <f>K332+3</f>
        <v>25</v>
      </c>
      <c r="L381" s="125"/>
      <c r="M381" s="125"/>
      <c r="N381" s="125"/>
      <c r="O381" s="125"/>
      <c r="P381" s="126"/>
      <c r="Q381" s="122">
        <f>Q332+3</f>
        <v>26</v>
      </c>
      <c r="R381" s="125"/>
      <c r="S381" s="125"/>
      <c r="T381" s="125"/>
      <c r="U381" s="125"/>
      <c r="V381" s="126"/>
      <c r="W381" s="122">
        <f>W332+3</f>
        <v>27</v>
      </c>
      <c r="X381" s="125"/>
      <c r="Y381" s="125"/>
      <c r="Z381" s="125"/>
      <c r="AA381" s="125"/>
      <c r="AB381" s="126"/>
    </row>
    <row r="382" spans="10:28" ht="18.75" x14ac:dyDescent="0.3">
      <c r="J382" s="154"/>
      <c r="K382" s="95" t="s">
        <v>46</v>
      </c>
      <c r="L382" s="127">
        <f>'A REMPLIR - PERSONNALISATION'!$G$8</f>
        <v>0</v>
      </c>
      <c r="M382" s="127"/>
      <c r="N382" s="127"/>
      <c r="O382" s="127"/>
      <c r="P382" s="128"/>
      <c r="Q382" s="95" t="s">
        <v>46</v>
      </c>
      <c r="R382" s="127">
        <f>'A REMPLIR - PERSONNALISATION'!$G$8</f>
        <v>0</v>
      </c>
      <c r="S382" s="127"/>
      <c r="T382" s="127"/>
      <c r="U382" s="127"/>
      <c r="V382" s="128"/>
      <c r="W382" s="95" t="s">
        <v>46</v>
      </c>
      <c r="X382" s="127">
        <f>'A REMPLIR - PERSONNALISATION'!$G$8</f>
        <v>0</v>
      </c>
      <c r="Y382" s="127"/>
      <c r="Z382" s="127"/>
      <c r="AA382" s="127"/>
      <c r="AB382" s="128"/>
    </row>
    <row r="383" spans="10:28" x14ac:dyDescent="0.25">
      <c r="J383" s="154"/>
      <c r="K383" s="65" t="s">
        <v>47</v>
      </c>
      <c r="L383" s="115"/>
      <c r="M383" s="115"/>
      <c r="N383" s="56" t="s">
        <v>104</v>
      </c>
      <c r="O383" s="103"/>
      <c r="P383" s="57"/>
      <c r="Q383" s="65" t="s">
        <v>47</v>
      </c>
      <c r="R383" s="115"/>
      <c r="S383" s="115"/>
      <c r="T383" s="56" t="s">
        <v>104</v>
      </c>
      <c r="U383" s="103"/>
      <c r="V383" s="57"/>
      <c r="W383" s="65" t="s">
        <v>47</v>
      </c>
      <c r="X383" s="115"/>
      <c r="Y383" s="115"/>
      <c r="Z383" s="56" t="s">
        <v>104</v>
      </c>
      <c r="AA383" s="103"/>
      <c r="AB383" s="57"/>
    </row>
    <row r="384" spans="10:28" ht="16.5" thickBot="1" x14ac:dyDescent="0.3">
      <c r="J384" s="154"/>
      <c r="K384" s="66" t="s">
        <v>9</v>
      </c>
      <c r="L384" s="59"/>
      <c r="M384" s="90" t="s">
        <v>48</v>
      </c>
      <c r="N384" s="120"/>
      <c r="O384" s="120"/>
      <c r="P384" s="121"/>
      <c r="Q384" s="66" t="s">
        <v>9</v>
      </c>
      <c r="R384" s="59"/>
      <c r="S384" s="90" t="s">
        <v>48</v>
      </c>
      <c r="T384" s="120"/>
      <c r="U384" s="120"/>
      <c r="V384" s="121"/>
      <c r="W384" s="66" t="s">
        <v>9</v>
      </c>
      <c r="X384" s="59"/>
      <c r="Y384" s="90" t="s">
        <v>48</v>
      </c>
      <c r="Z384" s="120"/>
      <c r="AA384" s="120"/>
      <c r="AB384" s="121"/>
    </row>
    <row r="385" spans="10:28" x14ac:dyDescent="0.25">
      <c r="J385" s="154"/>
      <c r="K385" s="134" t="s">
        <v>152</v>
      </c>
      <c r="L385" s="135"/>
      <c r="M385" s="135"/>
      <c r="N385" s="135"/>
      <c r="O385" s="135"/>
      <c r="P385" s="135"/>
      <c r="Q385" s="134" t="s">
        <v>152</v>
      </c>
      <c r="R385" s="135"/>
      <c r="S385" s="135"/>
      <c r="T385" s="135"/>
      <c r="U385" s="135"/>
      <c r="V385" s="135"/>
      <c r="W385" s="134" t="s">
        <v>152</v>
      </c>
      <c r="X385" s="135"/>
      <c r="Y385" s="135"/>
      <c r="Z385" s="135"/>
      <c r="AA385" s="135"/>
      <c r="AB385" s="135"/>
    </row>
    <row r="386" spans="10:28" x14ac:dyDescent="0.25">
      <c r="J386" s="154"/>
      <c r="K386" s="136" t="s">
        <v>49</v>
      </c>
      <c r="L386" s="137"/>
      <c r="M386" s="137"/>
      <c r="N386" s="137"/>
      <c r="O386" s="137"/>
      <c r="P386" s="137"/>
      <c r="Q386" s="136" t="s">
        <v>49</v>
      </c>
      <c r="R386" s="137"/>
      <c r="S386" s="137"/>
      <c r="T386" s="137"/>
      <c r="U386" s="137"/>
      <c r="V386" s="137"/>
      <c r="W386" s="136" t="s">
        <v>49</v>
      </c>
      <c r="X386" s="137"/>
      <c r="Y386" s="137"/>
      <c r="Z386" s="137"/>
      <c r="AA386" s="137"/>
      <c r="AB386" s="137"/>
    </row>
    <row r="387" spans="10:28" x14ac:dyDescent="0.25">
      <c r="J387" s="154"/>
      <c r="K387" s="22" t="s">
        <v>50</v>
      </c>
      <c r="L387" s="53"/>
      <c r="M387" s="23" t="s">
        <v>76</v>
      </c>
      <c r="N387" s="53"/>
      <c r="O387" s="23" t="s">
        <v>52</v>
      </c>
      <c r="P387" s="53"/>
      <c r="Q387" s="22" t="s">
        <v>50</v>
      </c>
      <c r="R387" s="53"/>
      <c r="S387" s="23" t="s">
        <v>76</v>
      </c>
      <c r="T387" s="53"/>
      <c r="U387" s="23" t="s">
        <v>52</v>
      </c>
      <c r="V387" s="53"/>
      <c r="W387" s="22" t="s">
        <v>50</v>
      </c>
      <c r="X387" s="53"/>
      <c r="Y387" s="23" t="s">
        <v>76</v>
      </c>
      <c r="Z387" s="53"/>
      <c r="AA387" s="23" t="s">
        <v>52</v>
      </c>
      <c r="AB387" s="53"/>
    </row>
    <row r="388" spans="10:28" x14ac:dyDescent="0.25">
      <c r="J388" s="154"/>
      <c r="K388" s="22" t="s">
        <v>53</v>
      </c>
      <c r="L388" s="53"/>
      <c r="M388" s="23" t="s">
        <v>51</v>
      </c>
      <c r="N388" s="53"/>
      <c r="O388" s="23" t="s">
        <v>55</v>
      </c>
      <c r="P388" s="53"/>
      <c r="Q388" s="22" t="s">
        <v>53</v>
      </c>
      <c r="R388" s="53"/>
      <c r="S388" s="23" t="s">
        <v>51</v>
      </c>
      <c r="T388" s="53"/>
      <c r="U388" s="23" t="s">
        <v>55</v>
      </c>
      <c r="V388" s="53"/>
      <c r="W388" s="22" t="s">
        <v>53</v>
      </c>
      <c r="X388" s="53"/>
      <c r="Y388" s="23" t="s">
        <v>51</v>
      </c>
      <c r="Z388" s="53"/>
      <c r="AA388" s="23" t="s">
        <v>55</v>
      </c>
      <c r="AB388" s="53"/>
    </row>
    <row r="389" spans="10:28" x14ac:dyDescent="0.25">
      <c r="J389" s="154"/>
      <c r="K389" s="22" t="s">
        <v>56</v>
      </c>
      <c r="L389" s="53"/>
      <c r="M389" s="23" t="s">
        <v>54</v>
      </c>
      <c r="N389" s="53"/>
      <c r="O389" s="23" t="s">
        <v>57</v>
      </c>
      <c r="P389" s="53"/>
      <c r="Q389" s="22" t="s">
        <v>56</v>
      </c>
      <c r="R389" s="53"/>
      <c r="S389" s="23" t="s">
        <v>54</v>
      </c>
      <c r="T389" s="53"/>
      <c r="U389" s="23" t="s">
        <v>57</v>
      </c>
      <c r="V389" s="53"/>
      <c r="W389" s="22" t="s">
        <v>56</v>
      </c>
      <c r="X389" s="53"/>
      <c r="Y389" s="23" t="s">
        <v>54</v>
      </c>
      <c r="Z389" s="53"/>
      <c r="AA389" s="23" t="s">
        <v>57</v>
      </c>
      <c r="AB389" s="53"/>
    </row>
    <row r="390" spans="10:28" x14ac:dyDescent="0.25">
      <c r="J390" s="154"/>
      <c r="K390" s="21" t="s">
        <v>58</v>
      </c>
      <c r="L390" s="53"/>
      <c r="M390" s="23" t="s">
        <v>59</v>
      </c>
      <c r="N390" s="53"/>
      <c r="O390" s="23" t="s">
        <v>60</v>
      </c>
      <c r="P390" s="53"/>
      <c r="Q390" s="21" t="s">
        <v>58</v>
      </c>
      <c r="R390" s="53"/>
      <c r="S390" s="23" t="s">
        <v>59</v>
      </c>
      <c r="T390" s="53"/>
      <c r="U390" s="23" t="s">
        <v>60</v>
      </c>
      <c r="V390" s="53"/>
      <c r="W390" s="21" t="s">
        <v>58</v>
      </c>
      <c r="X390" s="53"/>
      <c r="Y390" s="23" t="s">
        <v>59</v>
      </c>
      <c r="Z390" s="53"/>
      <c r="AA390" s="23" t="s">
        <v>60</v>
      </c>
      <c r="AB390" s="53"/>
    </row>
    <row r="391" spans="10:28" x14ac:dyDescent="0.25">
      <c r="J391" s="154"/>
      <c r="K391" s="21" t="s">
        <v>61</v>
      </c>
      <c r="L391" s="53"/>
      <c r="M391" s="22" t="s">
        <v>62</v>
      </c>
      <c r="N391" s="53"/>
      <c r="O391" s="23" t="s">
        <v>63</v>
      </c>
      <c r="P391" s="53"/>
      <c r="Q391" s="21" t="s">
        <v>61</v>
      </c>
      <c r="R391" s="53"/>
      <c r="S391" s="22" t="s">
        <v>62</v>
      </c>
      <c r="T391" s="53"/>
      <c r="U391" s="23" t="s">
        <v>63</v>
      </c>
      <c r="V391" s="53"/>
      <c r="W391" s="21" t="s">
        <v>61</v>
      </c>
      <c r="X391" s="53"/>
      <c r="Y391" s="22" t="s">
        <v>62</v>
      </c>
      <c r="Z391" s="53"/>
      <c r="AA391" s="23" t="s">
        <v>63</v>
      </c>
      <c r="AB391" s="53"/>
    </row>
    <row r="392" spans="10:28" x14ac:dyDescent="0.25">
      <c r="J392" s="154"/>
      <c r="K392" s="21" t="s">
        <v>64</v>
      </c>
      <c r="L392" s="54"/>
      <c r="M392" s="22" t="s">
        <v>65</v>
      </c>
      <c r="N392" s="54"/>
      <c r="O392" s="22" t="s">
        <v>66</v>
      </c>
      <c r="P392" s="54"/>
      <c r="Q392" s="21" t="s">
        <v>64</v>
      </c>
      <c r="R392" s="54"/>
      <c r="S392" s="22" t="s">
        <v>65</v>
      </c>
      <c r="T392" s="54"/>
      <c r="U392" s="22" t="s">
        <v>66</v>
      </c>
      <c r="V392" s="54"/>
      <c r="W392" s="21" t="s">
        <v>64</v>
      </c>
      <c r="X392" s="54"/>
      <c r="Y392" s="22" t="s">
        <v>65</v>
      </c>
      <c r="Z392" s="54"/>
      <c r="AA392" s="22" t="s">
        <v>66</v>
      </c>
      <c r="AB392" s="54"/>
    </row>
    <row r="393" spans="10:28" x14ac:dyDescent="0.25">
      <c r="J393" s="154"/>
      <c r="K393" s="21" t="s">
        <v>67</v>
      </c>
      <c r="L393" s="54"/>
      <c r="M393" s="22" t="s">
        <v>68</v>
      </c>
      <c r="N393" s="54"/>
      <c r="O393" s="22" t="s">
        <v>69</v>
      </c>
      <c r="P393" s="54"/>
      <c r="Q393" s="21" t="s">
        <v>67</v>
      </c>
      <c r="R393" s="54"/>
      <c r="S393" s="22" t="s">
        <v>68</v>
      </c>
      <c r="T393" s="54"/>
      <c r="U393" s="22" t="s">
        <v>69</v>
      </c>
      <c r="V393" s="54"/>
      <c r="W393" s="21" t="s">
        <v>67</v>
      </c>
      <c r="X393" s="54"/>
      <c r="Y393" s="22" t="s">
        <v>68</v>
      </c>
      <c r="Z393" s="54"/>
      <c r="AA393" s="22" t="s">
        <v>69</v>
      </c>
      <c r="AB393" s="54"/>
    </row>
    <row r="394" spans="10:28" x14ac:dyDescent="0.25">
      <c r="J394" s="154"/>
      <c r="K394" s="21" t="s">
        <v>70</v>
      </c>
      <c r="L394" s="54"/>
      <c r="M394" s="22" t="s">
        <v>71</v>
      </c>
      <c r="N394" s="54"/>
      <c r="O394" s="22" t="s">
        <v>72</v>
      </c>
      <c r="P394" s="54"/>
      <c r="Q394" s="21" t="s">
        <v>70</v>
      </c>
      <c r="R394" s="54"/>
      <c r="S394" s="22" t="s">
        <v>71</v>
      </c>
      <c r="T394" s="54"/>
      <c r="U394" s="22" t="s">
        <v>72</v>
      </c>
      <c r="V394" s="54"/>
      <c r="W394" s="21" t="s">
        <v>70</v>
      </c>
      <c r="X394" s="54"/>
      <c r="Y394" s="22" t="s">
        <v>71</v>
      </c>
      <c r="Z394" s="54"/>
      <c r="AA394" s="22" t="s">
        <v>72</v>
      </c>
      <c r="AB394" s="54"/>
    </row>
    <row r="395" spans="10:28" x14ac:dyDescent="0.25">
      <c r="J395" s="154"/>
      <c r="K395" s="21" t="s">
        <v>93</v>
      </c>
      <c r="L395" s="54"/>
      <c r="M395" s="22" t="s">
        <v>74</v>
      </c>
      <c r="N395" s="54"/>
      <c r="O395" s="22" t="s">
        <v>75</v>
      </c>
      <c r="P395" s="54"/>
      <c r="Q395" s="21" t="s">
        <v>93</v>
      </c>
      <c r="R395" s="54"/>
      <c r="S395" s="22" t="s">
        <v>74</v>
      </c>
      <c r="T395" s="54"/>
      <c r="U395" s="22" t="s">
        <v>75</v>
      </c>
      <c r="V395" s="54"/>
      <c r="W395" s="21" t="s">
        <v>93</v>
      </c>
      <c r="X395" s="54"/>
      <c r="Y395" s="22" t="s">
        <v>74</v>
      </c>
      <c r="Z395" s="54"/>
      <c r="AA395" s="22" t="s">
        <v>75</v>
      </c>
      <c r="AB395" s="54"/>
    </row>
    <row r="396" spans="10:28" x14ac:dyDescent="0.25">
      <c r="J396" s="154"/>
      <c r="K396" s="21" t="s">
        <v>73</v>
      </c>
      <c r="L396" s="54"/>
      <c r="M396" s="22" t="s">
        <v>77</v>
      </c>
      <c r="N396" s="54"/>
      <c r="O396" s="22" t="s">
        <v>78</v>
      </c>
      <c r="P396" s="54"/>
      <c r="Q396" s="21" t="s">
        <v>73</v>
      </c>
      <c r="R396" s="54"/>
      <c r="S396" s="22" t="s">
        <v>77</v>
      </c>
      <c r="T396" s="54"/>
      <c r="U396" s="22" t="s">
        <v>78</v>
      </c>
      <c r="V396" s="54"/>
      <c r="W396" s="21" t="s">
        <v>73</v>
      </c>
      <c r="X396" s="54"/>
      <c r="Y396" s="22" t="s">
        <v>77</v>
      </c>
      <c r="Z396" s="54"/>
      <c r="AA396" s="22" t="s">
        <v>78</v>
      </c>
      <c r="AB396" s="54"/>
    </row>
    <row r="397" spans="10:28" x14ac:dyDescent="0.25">
      <c r="J397" s="154"/>
      <c r="K397" s="96"/>
      <c r="L397" s="19"/>
      <c r="M397" s="99"/>
      <c r="N397" s="19"/>
      <c r="O397" s="22" t="s">
        <v>79</v>
      </c>
      <c r="P397" s="60"/>
      <c r="Q397" s="96"/>
      <c r="R397" s="19"/>
      <c r="S397" s="99"/>
      <c r="T397" s="19"/>
      <c r="U397" s="22" t="s">
        <v>79</v>
      </c>
      <c r="V397" s="60"/>
      <c r="W397" s="96"/>
      <c r="X397" s="19"/>
      <c r="Y397" s="99"/>
      <c r="Z397" s="19"/>
      <c r="AA397" s="22" t="s">
        <v>79</v>
      </c>
      <c r="AB397" s="60"/>
    </row>
    <row r="398" spans="10:28" x14ac:dyDescent="0.25">
      <c r="J398" s="154"/>
      <c r="K398" s="129" t="s">
        <v>80</v>
      </c>
      <c r="L398" s="130"/>
      <c r="M398" s="130"/>
      <c r="N398" s="130"/>
      <c r="O398" s="130"/>
      <c r="P398" s="131"/>
      <c r="Q398" s="129" t="s">
        <v>80</v>
      </c>
      <c r="R398" s="130"/>
      <c r="S398" s="130"/>
      <c r="T398" s="130"/>
      <c r="U398" s="130"/>
      <c r="V398" s="131"/>
      <c r="W398" s="129" t="s">
        <v>80</v>
      </c>
      <c r="X398" s="130"/>
      <c r="Y398" s="130"/>
      <c r="Z398" s="130"/>
      <c r="AA398" s="130"/>
      <c r="AB398" s="131"/>
    </row>
    <row r="399" spans="10:28" x14ac:dyDescent="0.25">
      <c r="J399" s="154"/>
      <c r="K399" s="21" t="s">
        <v>53</v>
      </c>
      <c r="L399" s="54"/>
      <c r="M399" s="21" t="s">
        <v>67</v>
      </c>
      <c r="N399" s="54"/>
      <c r="O399" s="22" t="s">
        <v>74</v>
      </c>
      <c r="P399" s="54"/>
      <c r="Q399" s="21" t="s">
        <v>53</v>
      </c>
      <c r="R399" s="54"/>
      <c r="S399" s="21" t="s">
        <v>67</v>
      </c>
      <c r="T399" s="54"/>
      <c r="U399" s="22" t="s">
        <v>74</v>
      </c>
      <c r="V399" s="54"/>
      <c r="W399" s="21" t="s">
        <v>53</v>
      </c>
      <c r="X399" s="54"/>
      <c r="Y399" s="21" t="s">
        <v>67</v>
      </c>
      <c r="Z399" s="54"/>
      <c r="AA399" s="22" t="s">
        <v>74</v>
      </c>
      <c r="AB399" s="54"/>
    </row>
    <row r="400" spans="10:28" x14ac:dyDescent="0.25">
      <c r="J400" s="154"/>
      <c r="K400" s="21" t="s">
        <v>81</v>
      </c>
      <c r="L400" s="54"/>
      <c r="M400" s="22" t="s">
        <v>59</v>
      </c>
      <c r="N400" s="54"/>
      <c r="O400" s="22" t="s">
        <v>77</v>
      </c>
      <c r="P400" s="54"/>
      <c r="Q400" s="21" t="s">
        <v>81</v>
      </c>
      <c r="R400" s="54"/>
      <c r="S400" s="22" t="s">
        <v>59</v>
      </c>
      <c r="T400" s="54"/>
      <c r="U400" s="22" t="s">
        <v>77</v>
      </c>
      <c r="V400" s="54"/>
      <c r="W400" s="21" t="s">
        <v>81</v>
      </c>
      <c r="X400" s="54"/>
      <c r="Y400" s="22" t="s">
        <v>59</v>
      </c>
      <c r="Z400" s="54"/>
      <c r="AA400" s="22" t="s">
        <v>77</v>
      </c>
      <c r="AB400" s="54"/>
    </row>
    <row r="401" spans="10:28" x14ac:dyDescent="0.25">
      <c r="J401" s="154"/>
      <c r="K401" s="21" t="s">
        <v>82</v>
      </c>
      <c r="L401" s="54"/>
      <c r="M401" s="22" t="s">
        <v>83</v>
      </c>
      <c r="N401" s="54"/>
      <c r="O401" s="22" t="s">
        <v>52</v>
      </c>
      <c r="P401" s="54"/>
      <c r="Q401" s="21" t="s">
        <v>82</v>
      </c>
      <c r="R401" s="54"/>
      <c r="S401" s="22" t="s">
        <v>83</v>
      </c>
      <c r="T401" s="54"/>
      <c r="U401" s="22" t="s">
        <v>52</v>
      </c>
      <c r="V401" s="54"/>
      <c r="W401" s="21" t="s">
        <v>82</v>
      </c>
      <c r="X401" s="54"/>
      <c r="Y401" s="22" t="s">
        <v>83</v>
      </c>
      <c r="Z401" s="54"/>
      <c r="AA401" s="22" t="s">
        <v>52</v>
      </c>
      <c r="AB401" s="54"/>
    </row>
    <row r="402" spans="10:28" x14ac:dyDescent="0.25">
      <c r="J402" s="154"/>
      <c r="K402" s="21" t="s">
        <v>64</v>
      </c>
      <c r="L402" s="54"/>
      <c r="M402" s="100" t="s">
        <v>94</v>
      </c>
      <c r="N402" s="54"/>
      <c r="O402" s="22" t="s">
        <v>55</v>
      </c>
      <c r="P402" s="54"/>
      <c r="Q402" s="21" t="s">
        <v>64</v>
      </c>
      <c r="R402" s="54"/>
      <c r="S402" s="100" t="s">
        <v>94</v>
      </c>
      <c r="T402" s="54"/>
      <c r="U402" s="22" t="s">
        <v>55</v>
      </c>
      <c r="V402" s="54"/>
      <c r="W402" s="21" t="s">
        <v>64</v>
      </c>
      <c r="X402" s="54"/>
      <c r="Y402" s="100" t="s">
        <v>94</v>
      </c>
      <c r="Z402" s="54"/>
      <c r="AA402" s="22" t="s">
        <v>55</v>
      </c>
      <c r="AB402" s="54"/>
    </row>
    <row r="403" spans="10:28" x14ac:dyDescent="0.25">
      <c r="J403" s="154"/>
      <c r="K403" s="21" t="s">
        <v>95</v>
      </c>
      <c r="L403" s="54"/>
      <c r="M403" s="22" t="s">
        <v>69</v>
      </c>
      <c r="N403" s="54"/>
      <c r="O403" s="22" t="s">
        <v>78</v>
      </c>
      <c r="P403" s="60"/>
      <c r="Q403" s="21" t="s">
        <v>95</v>
      </c>
      <c r="R403" s="54"/>
      <c r="S403" s="22" t="s">
        <v>69</v>
      </c>
      <c r="T403" s="54"/>
      <c r="U403" s="22" t="s">
        <v>78</v>
      </c>
      <c r="V403" s="60"/>
      <c r="W403" s="21" t="s">
        <v>95</v>
      </c>
      <c r="X403" s="54"/>
      <c r="Y403" s="22" t="s">
        <v>69</v>
      </c>
      <c r="Z403" s="54"/>
      <c r="AA403" s="22" t="s">
        <v>78</v>
      </c>
      <c r="AB403" s="60"/>
    </row>
    <row r="404" spans="10:28" x14ac:dyDescent="0.25">
      <c r="J404" s="154"/>
      <c r="K404" s="129" t="s">
        <v>84</v>
      </c>
      <c r="L404" s="130"/>
      <c r="M404" s="130"/>
      <c r="N404" s="130"/>
      <c r="O404" s="130"/>
      <c r="P404" s="131"/>
      <c r="Q404" s="129" t="s">
        <v>84</v>
      </c>
      <c r="R404" s="130"/>
      <c r="S404" s="130"/>
      <c r="T404" s="130"/>
      <c r="U404" s="130"/>
      <c r="V404" s="131"/>
      <c r="W404" s="129" t="s">
        <v>84</v>
      </c>
      <c r="X404" s="130"/>
      <c r="Y404" s="130"/>
      <c r="Z404" s="130"/>
      <c r="AA404" s="130"/>
      <c r="AB404" s="131"/>
    </row>
    <row r="405" spans="10:28" x14ac:dyDescent="0.25">
      <c r="J405" s="154"/>
      <c r="K405" s="21" t="s">
        <v>67</v>
      </c>
      <c r="L405" s="54"/>
      <c r="M405" s="22" t="s">
        <v>86</v>
      </c>
      <c r="N405" s="54"/>
      <c r="O405" s="22" t="s">
        <v>101</v>
      </c>
      <c r="P405" s="54"/>
      <c r="Q405" s="21" t="s">
        <v>67</v>
      </c>
      <c r="R405" s="54"/>
      <c r="S405" s="22" t="s">
        <v>86</v>
      </c>
      <c r="T405" s="54"/>
      <c r="U405" s="22" t="s">
        <v>101</v>
      </c>
      <c r="V405" s="54"/>
      <c r="W405" s="21" t="s">
        <v>67</v>
      </c>
      <c r="X405" s="54"/>
      <c r="Y405" s="22" t="s">
        <v>86</v>
      </c>
      <c r="Z405" s="54"/>
      <c r="AA405" s="22" t="s">
        <v>101</v>
      </c>
      <c r="AB405" s="54"/>
    </row>
    <row r="406" spans="10:28" x14ac:dyDescent="0.25">
      <c r="J406" s="154"/>
      <c r="K406" s="21" t="s">
        <v>85</v>
      </c>
      <c r="L406" s="54"/>
      <c r="M406" s="22" t="s">
        <v>88</v>
      </c>
      <c r="N406" s="54"/>
      <c r="O406" s="104" t="s">
        <v>102</v>
      </c>
      <c r="P406" s="54"/>
      <c r="Q406" s="21" t="s">
        <v>85</v>
      </c>
      <c r="R406" s="54"/>
      <c r="S406" s="22" t="s">
        <v>88</v>
      </c>
      <c r="T406" s="54"/>
      <c r="U406" s="104" t="s">
        <v>102</v>
      </c>
      <c r="V406" s="54"/>
      <c r="W406" s="21" t="s">
        <v>85</v>
      </c>
      <c r="X406" s="54"/>
      <c r="Y406" s="22" t="s">
        <v>88</v>
      </c>
      <c r="Z406" s="54"/>
      <c r="AA406" s="104" t="s">
        <v>102</v>
      </c>
      <c r="AB406" s="54"/>
    </row>
    <row r="407" spans="10:28" x14ac:dyDescent="0.25">
      <c r="J407" s="154"/>
      <c r="K407" s="22" t="s">
        <v>96</v>
      </c>
      <c r="L407" s="54"/>
      <c r="M407" s="101" t="s">
        <v>87</v>
      </c>
      <c r="N407" s="54"/>
      <c r="O407" s="22" t="s">
        <v>103</v>
      </c>
      <c r="P407" s="54"/>
      <c r="Q407" s="22" t="s">
        <v>96</v>
      </c>
      <c r="R407" s="54"/>
      <c r="S407" s="101" t="s">
        <v>87</v>
      </c>
      <c r="T407" s="54"/>
      <c r="U407" s="22" t="s">
        <v>103</v>
      </c>
      <c r="V407" s="54"/>
      <c r="W407" s="22" t="s">
        <v>96</v>
      </c>
      <c r="X407" s="54"/>
      <c r="Y407" s="101" t="s">
        <v>87</v>
      </c>
      <c r="Z407" s="54"/>
      <c r="AA407" s="22" t="s">
        <v>103</v>
      </c>
      <c r="AB407" s="54"/>
    </row>
    <row r="408" spans="10:28" x14ac:dyDescent="0.25">
      <c r="J408" s="154"/>
      <c r="K408" s="22" t="s">
        <v>98</v>
      </c>
      <c r="L408" s="54"/>
      <c r="M408" s="102" t="s">
        <v>99</v>
      </c>
      <c r="N408" s="54"/>
      <c r="O408" s="22" t="s">
        <v>79</v>
      </c>
      <c r="P408" s="54"/>
      <c r="Q408" s="22" t="s">
        <v>98</v>
      </c>
      <c r="R408" s="54"/>
      <c r="S408" s="102" t="s">
        <v>99</v>
      </c>
      <c r="T408" s="54"/>
      <c r="U408" s="22" t="s">
        <v>79</v>
      </c>
      <c r="V408" s="54"/>
      <c r="W408" s="22" t="s">
        <v>98</v>
      </c>
      <c r="X408" s="54"/>
      <c r="Y408" s="102" t="s">
        <v>99</v>
      </c>
      <c r="Z408" s="54"/>
      <c r="AA408" s="22" t="s">
        <v>79</v>
      </c>
      <c r="AB408" s="54"/>
    </row>
    <row r="409" spans="10:28" x14ac:dyDescent="0.25">
      <c r="J409" s="154"/>
      <c r="K409" s="22" t="s">
        <v>97</v>
      </c>
      <c r="L409" s="54"/>
      <c r="M409" s="22" t="s">
        <v>100</v>
      </c>
      <c r="N409" s="54"/>
      <c r="O409" s="22"/>
      <c r="P409" s="54"/>
      <c r="Q409" s="22" t="s">
        <v>97</v>
      </c>
      <c r="R409" s="54"/>
      <c r="S409" s="22" t="s">
        <v>100</v>
      </c>
      <c r="T409" s="54"/>
      <c r="U409" s="22"/>
      <c r="V409" s="54"/>
      <c r="W409" s="22" t="s">
        <v>97</v>
      </c>
      <c r="X409" s="54"/>
      <c r="Y409" s="22" t="s">
        <v>100</v>
      </c>
      <c r="Z409" s="54"/>
      <c r="AA409" s="22"/>
      <c r="AB409" s="54"/>
    </row>
    <row r="410" spans="10:28" x14ac:dyDescent="0.25">
      <c r="J410" s="154"/>
      <c r="K410" s="146" t="s">
        <v>89</v>
      </c>
      <c r="L410" s="147"/>
      <c r="M410" s="147"/>
      <c r="N410" s="147"/>
      <c r="O410" s="138">
        <f>L387+L388+L389+L390+L391+L392+L393+L394+L395+L396+N387+N388+N389+N390+N391+N392+N393+N394+N395+N396+P387+P388+P389+P390+P391+P392+P393+P394+P395+P396+P397+L399+L400+L401+L402+L403+N399+N400+N401+N402+N403+P399+P400+P401+P402+P403+L405+L406+L407+L408+L409+N405+N406+N407+N408+N409+P405+P406+P407+P408+P409</f>
        <v>0</v>
      </c>
      <c r="P410" s="139"/>
      <c r="Q410" s="146" t="s">
        <v>89</v>
      </c>
      <c r="R410" s="147"/>
      <c r="S410" s="147"/>
      <c r="T410" s="147"/>
      <c r="U410" s="138">
        <f>R387+R388+R389+R390+R391+R392+R393+R394+R395+R396+T387+T388+T389+T390+T391+T392+T393+T394+T395+T396+V387+V388+V389+V390+V391+V392+V393+V394+V395+V396+V397+R399+R400+R401+R402+R403+T399+T400+T401+T402+T403+V399+V400+V401+V402+V403+R405+R406+R407+R408+R409+T405+T406+T407+T408+T409+V405+V406+V407+V408+V409</f>
        <v>0</v>
      </c>
      <c r="V410" s="139"/>
      <c r="W410" s="146" t="s">
        <v>89</v>
      </c>
      <c r="X410" s="147"/>
      <c r="Y410" s="147"/>
      <c r="Z410" s="147"/>
      <c r="AA410" s="138">
        <f>X387+X388+X389+X390+X391+X392+X393+X394+X395+X396+Z387+Z388+Z389+Z390+Z391+Z392+Z393+Z394+Z395+Z396+AB387+AB388+AB389+AB390+AB391+AB392+AB393+AB394+AB395+AB396+AB397+X399+X400+X401+X402+X403+Z399+Z400+Z401+Z402+Z403+AB399+AB400+AB401+AB402+AB403+X405+X406+X407+X408+X409+Z405+Z406+Z407+Z408+Z409+AB405+AB406+AB407+AB408+AB409</f>
        <v>0</v>
      </c>
      <c r="AB410" s="139"/>
    </row>
    <row r="411" spans="10:28" x14ac:dyDescent="0.25">
      <c r="J411" s="154"/>
      <c r="K411" s="140" t="s">
        <v>90</v>
      </c>
      <c r="L411" s="141"/>
      <c r="M411" s="141"/>
      <c r="N411" s="141"/>
      <c r="O411" s="141"/>
      <c r="P411" s="141"/>
      <c r="Q411" s="140" t="s">
        <v>90</v>
      </c>
      <c r="R411" s="141"/>
      <c r="S411" s="141"/>
      <c r="T411" s="141"/>
      <c r="U411" s="141"/>
      <c r="V411" s="141"/>
      <c r="W411" s="140" t="s">
        <v>90</v>
      </c>
      <c r="X411" s="141"/>
      <c r="Y411" s="141"/>
      <c r="Z411" s="141"/>
      <c r="AA411" s="141"/>
      <c r="AB411" s="141"/>
    </row>
    <row r="412" spans="10:28" x14ac:dyDescent="0.25">
      <c r="J412" s="154"/>
      <c r="K412" s="142" t="s">
        <v>91</v>
      </c>
      <c r="L412" s="143"/>
      <c r="M412" s="143"/>
      <c r="N412" s="144"/>
      <c r="O412" s="145"/>
      <c r="P412" s="145"/>
      <c r="Q412" s="142" t="s">
        <v>91</v>
      </c>
      <c r="R412" s="143"/>
      <c r="S412" s="143"/>
      <c r="T412" s="144"/>
      <c r="U412" s="145"/>
      <c r="V412" s="145"/>
      <c r="W412" s="142" t="s">
        <v>91</v>
      </c>
      <c r="X412" s="143"/>
      <c r="Y412" s="143"/>
      <c r="Z412" s="144"/>
      <c r="AA412" s="145"/>
      <c r="AB412" s="145"/>
    </row>
    <row r="413" spans="10:28" x14ac:dyDescent="0.25">
      <c r="J413" s="154"/>
      <c r="K413" s="142" t="s">
        <v>92</v>
      </c>
      <c r="L413" s="143"/>
      <c r="M413" s="143"/>
      <c r="N413" s="144"/>
      <c r="O413" s="145"/>
      <c r="P413" s="145"/>
      <c r="Q413" s="142" t="s">
        <v>92</v>
      </c>
      <c r="R413" s="143"/>
      <c r="S413" s="143"/>
      <c r="T413" s="144"/>
      <c r="U413" s="145"/>
      <c r="V413" s="145"/>
      <c r="W413" s="142" t="s">
        <v>92</v>
      </c>
      <c r="X413" s="143"/>
      <c r="Y413" s="143"/>
      <c r="Z413" s="144"/>
      <c r="AA413" s="145"/>
      <c r="AB413" s="145"/>
    </row>
    <row r="414" spans="10:28" x14ac:dyDescent="0.25">
      <c r="J414" s="105"/>
      <c r="K414" s="97"/>
      <c r="L414"/>
      <c r="M414" s="97"/>
      <c r="N414"/>
      <c r="O414" s="97"/>
      <c r="P414"/>
      <c r="Q414" s="97"/>
      <c r="R414"/>
      <c r="S414" s="97"/>
      <c r="T414"/>
      <c r="U414" s="97"/>
      <c r="V414"/>
      <c r="W414" s="97"/>
      <c r="X414"/>
      <c r="Y414" s="97"/>
      <c r="Z414"/>
      <c r="AA414" s="97"/>
      <c r="AB414"/>
    </row>
    <row r="415" spans="10:28" x14ac:dyDescent="0.25">
      <c r="J415" s="105"/>
      <c r="K415" s="97"/>
      <c r="L415"/>
      <c r="M415" s="97"/>
      <c r="N415"/>
      <c r="O415" s="97"/>
      <c r="P415"/>
      <c r="Q415" s="97"/>
      <c r="R415"/>
      <c r="S415" s="97"/>
      <c r="T415"/>
      <c r="U415" s="97"/>
      <c r="V415"/>
      <c r="W415" s="97"/>
      <c r="X415"/>
      <c r="Y415" s="97"/>
      <c r="Z415"/>
      <c r="AA415" s="97"/>
      <c r="AB415"/>
    </row>
    <row r="416" spans="10:28" x14ac:dyDescent="0.25">
      <c r="J416" s="105"/>
      <c r="K416" s="97"/>
      <c r="L416"/>
      <c r="M416" s="97"/>
      <c r="N416"/>
      <c r="O416" s="97"/>
      <c r="P416"/>
      <c r="Q416" s="97"/>
      <c r="R416"/>
      <c r="S416" s="97"/>
      <c r="T416"/>
      <c r="U416" s="97"/>
      <c r="V416"/>
      <c r="W416" s="97"/>
      <c r="X416"/>
      <c r="Y416" s="97"/>
      <c r="Z416"/>
      <c r="AA416" s="97"/>
      <c r="AB416"/>
    </row>
    <row r="417" spans="10:28" x14ac:dyDescent="0.25">
      <c r="J417" s="105"/>
      <c r="K417" s="97"/>
      <c r="L417"/>
      <c r="M417" s="97"/>
      <c r="N417"/>
      <c r="O417" s="97"/>
      <c r="P417"/>
      <c r="Q417" s="97"/>
      <c r="R417"/>
      <c r="S417" s="97"/>
      <c r="T417"/>
      <c r="U417" s="97"/>
      <c r="V417"/>
      <c r="W417" s="97"/>
      <c r="X417"/>
      <c r="Y417" s="97"/>
      <c r="Z417"/>
      <c r="AA417" s="97"/>
      <c r="AB417"/>
    </row>
    <row r="418" spans="10:28" x14ac:dyDescent="0.25">
      <c r="J418" s="105"/>
      <c r="K418" s="97"/>
      <c r="L418"/>
      <c r="M418" s="97"/>
      <c r="N418"/>
      <c r="O418" s="97"/>
      <c r="P418"/>
      <c r="Q418" s="97"/>
      <c r="R418"/>
      <c r="S418" s="97"/>
      <c r="T418"/>
      <c r="U418" s="97"/>
      <c r="V418"/>
      <c r="W418" s="97"/>
      <c r="X418"/>
      <c r="Y418" s="97"/>
      <c r="Z418"/>
      <c r="AA418" s="97"/>
      <c r="AB418"/>
    </row>
    <row r="419" spans="10:28" x14ac:dyDescent="0.25">
      <c r="J419" s="105"/>
      <c r="K419" s="97"/>
      <c r="L419"/>
      <c r="M419" s="97"/>
      <c r="N419"/>
      <c r="O419" s="97"/>
      <c r="P419"/>
      <c r="Q419" s="97"/>
      <c r="R419"/>
      <c r="S419" s="97"/>
      <c r="T419"/>
      <c r="U419" s="97"/>
      <c r="V419"/>
      <c r="W419" s="97"/>
      <c r="X419"/>
      <c r="Y419" s="97"/>
      <c r="Z419"/>
      <c r="AA419" s="97"/>
      <c r="AB419"/>
    </row>
    <row r="420" spans="10:28" x14ac:dyDescent="0.25">
      <c r="J420" s="105"/>
      <c r="K420" s="97"/>
      <c r="L420"/>
      <c r="M420" s="97"/>
      <c r="N420"/>
      <c r="O420" s="97"/>
      <c r="P420"/>
      <c r="Q420" s="97"/>
      <c r="R420"/>
      <c r="S420" s="97"/>
      <c r="T420"/>
      <c r="U420" s="97"/>
      <c r="V420"/>
      <c r="W420" s="97"/>
      <c r="X420"/>
      <c r="Y420" s="97"/>
      <c r="Z420"/>
      <c r="AA420" s="97"/>
      <c r="AB420"/>
    </row>
    <row r="421" spans="10:28" x14ac:dyDescent="0.25">
      <c r="J421" s="105"/>
      <c r="K421" s="97"/>
      <c r="L421"/>
      <c r="M421" s="97"/>
      <c r="N421"/>
      <c r="O421" s="97"/>
      <c r="P421"/>
      <c r="Q421" s="97"/>
      <c r="R421"/>
      <c r="S421" s="97"/>
      <c r="T421"/>
      <c r="U421" s="97"/>
      <c r="V421"/>
      <c r="W421" s="97"/>
      <c r="X421"/>
      <c r="Y421" s="97"/>
      <c r="Z421"/>
      <c r="AA421" s="97"/>
      <c r="AB421"/>
    </row>
    <row r="422" spans="10:28" x14ac:dyDescent="0.25">
      <c r="J422" s="105"/>
      <c r="K422" s="97"/>
      <c r="L422"/>
      <c r="M422" s="97"/>
      <c r="N422"/>
      <c r="O422" s="97"/>
      <c r="P422"/>
      <c r="Q422" s="97"/>
      <c r="R422"/>
      <c r="S422" s="97"/>
      <c r="T422"/>
      <c r="U422" s="97"/>
      <c r="V422"/>
      <c r="W422" s="97"/>
      <c r="X422"/>
      <c r="Y422" s="97"/>
      <c r="Z422"/>
      <c r="AA422" s="97"/>
      <c r="AB422"/>
    </row>
    <row r="423" spans="10:28" x14ac:dyDescent="0.25">
      <c r="J423" s="105"/>
      <c r="K423" s="97"/>
      <c r="L423"/>
      <c r="M423" s="97"/>
      <c r="N423"/>
      <c r="O423" s="97"/>
      <c r="P423"/>
      <c r="Q423" s="97"/>
      <c r="R423"/>
      <c r="S423" s="97"/>
      <c r="T423"/>
      <c r="U423" s="97"/>
      <c r="V423"/>
      <c r="W423" s="97"/>
      <c r="X423"/>
      <c r="Y423" s="97"/>
      <c r="Z423"/>
      <c r="AA423" s="97"/>
      <c r="AB423"/>
    </row>
    <row r="424" spans="10:28" x14ac:dyDescent="0.25">
      <c r="K424" s="97"/>
      <c r="L424"/>
      <c r="M424" s="97"/>
      <c r="N424"/>
      <c r="O424" s="97"/>
      <c r="P424"/>
      <c r="Q424" s="97"/>
      <c r="R424"/>
      <c r="S424" s="97"/>
      <c r="T424"/>
      <c r="U424" s="97"/>
      <c r="V424"/>
      <c r="W424" s="97"/>
      <c r="X424"/>
      <c r="Y424" s="97"/>
      <c r="Z424"/>
      <c r="AA424" s="97"/>
      <c r="AB424"/>
    </row>
    <row r="425" spans="10:28" x14ac:dyDescent="0.25">
      <c r="K425" s="97"/>
      <c r="L425"/>
      <c r="M425" s="97"/>
      <c r="N425"/>
      <c r="O425" s="97"/>
      <c r="P425"/>
      <c r="Q425" s="97"/>
      <c r="R425"/>
      <c r="S425" s="97"/>
      <c r="T425"/>
      <c r="U425" s="97"/>
      <c r="V425"/>
      <c r="W425" s="97"/>
      <c r="X425"/>
      <c r="Y425" s="97"/>
      <c r="Z425"/>
      <c r="AA425" s="97"/>
      <c r="AB425"/>
    </row>
    <row r="426" spans="10:28" x14ac:dyDescent="0.25">
      <c r="K426" s="97"/>
      <c r="L426"/>
      <c r="M426" s="97"/>
      <c r="N426"/>
      <c r="O426" s="97"/>
      <c r="P426"/>
      <c r="Q426" s="97"/>
      <c r="R426"/>
      <c r="S426" s="97"/>
      <c r="T426"/>
      <c r="U426" s="97"/>
      <c r="V426"/>
      <c r="W426" s="97"/>
      <c r="X426"/>
      <c r="Y426" s="97"/>
      <c r="Z426"/>
      <c r="AA426" s="97"/>
      <c r="AB426"/>
    </row>
    <row r="427" spans="10:28" x14ac:dyDescent="0.25">
      <c r="K427" s="97"/>
      <c r="L427"/>
      <c r="M427" s="97"/>
      <c r="N427"/>
      <c r="O427" s="97"/>
      <c r="P427"/>
      <c r="Q427" s="97"/>
      <c r="R427"/>
      <c r="S427" s="97"/>
      <c r="T427"/>
      <c r="U427" s="97"/>
      <c r="V427"/>
      <c r="W427" s="97"/>
      <c r="X427"/>
      <c r="Y427" s="97"/>
      <c r="Z427"/>
      <c r="AA427" s="97"/>
      <c r="AB427"/>
    </row>
    <row r="428" spans="10:28" x14ac:dyDescent="0.25">
      <c r="K428" s="97"/>
      <c r="L428"/>
      <c r="M428" s="97"/>
      <c r="N428"/>
      <c r="O428" s="97"/>
      <c r="P428"/>
      <c r="Q428" s="97"/>
      <c r="R428"/>
      <c r="S428" s="97"/>
      <c r="T428"/>
      <c r="U428" s="97"/>
      <c r="V428"/>
      <c r="W428" s="97"/>
      <c r="X428"/>
      <c r="Y428" s="97"/>
      <c r="Z428"/>
      <c r="AA428" s="97"/>
      <c r="AB428"/>
    </row>
    <row r="429" spans="10:28" ht="16.5" thickBot="1" x14ac:dyDescent="0.3">
      <c r="K429" s="97"/>
      <c r="L429"/>
      <c r="M429" s="97"/>
      <c r="N429"/>
      <c r="O429" s="97"/>
      <c r="P429"/>
      <c r="Q429" s="97"/>
      <c r="R429"/>
      <c r="S429" s="97"/>
      <c r="T429"/>
      <c r="U429" s="97"/>
      <c r="V429"/>
      <c r="W429" s="97"/>
      <c r="X429"/>
      <c r="Y429" s="97"/>
      <c r="Z429"/>
      <c r="AA429" s="97"/>
      <c r="AB429"/>
    </row>
    <row r="430" spans="10:28" x14ac:dyDescent="0.25">
      <c r="J430" s="154" t="s">
        <v>154</v>
      </c>
      <c r="K430" s="122">
        <f>K381+3</f>
        <v>28</v>
      </c>
      <c r="L430" s="125"/>
      <c r="M430" s="125"/>
      <c r="N430" s="125"/>
      <c r="O430" s="125"/>
      <c r="P430" s="126"/>
      <c r="Q430" s="122">
        <f>Q381+3</f>
        <v>29</v>
      </c>
      <c r="R430" s="125"/>
      <c r="S430" s="125"/>
      <c r="T430" s="125"/>
      <c r="U430" s="125"/>
      <c r="V430" s="126"/>
      <c r="W430" s="122">
        <f>W381+3</f>
        <v>30</v>
      </c>
      <c r="X430" s="125"/>
      <c r="Y430" s="125"/>
      <c r="Z430" s="125"/>
      <c r="AA430" s="125"/>
      <c r="AB430" s="126"/>
    </row>
    <row r="431" spans="10:28" ht="18.75" x14ac:dyDescent="0.3">
      <c r="J431" s="154"/>
      <c r="K431" s="95" t="s">
        <v>46</v>
      </c>
      <c r="L431" s="127">
        <f>'A REMPLIR - PERSONNALISATION'!$G$8</f>
        <v>0</v>
      </c>
      <c r="M431" s="127"/>
      <c r="N431" s="127"/>
      <c r="O431" s="127"/>
      <c r="P431" s="128"/>
      <c r="Q431" s="95" t="s">
        <v>46</v>
      </c>
      <c r="R431" s="127">
        <f>'A REMPLIR - PERSONNALISATION'!$G$8</f>
        <v>0</v>
      </c>
      <c r="S431" s="127"/>
      <c r="T431" s="127"/>
      <c r="U431" s="127"/>
      <c r="V431" s="128"/>
      <c r="W431" s="95" t="s">
        <v>46</v>
      </c>
      <c r="X431" s="127">
        <f>'A REMPLIR - PERSONNALISATION'!$G$8</f>
        <v>0</v>
      </c>
      <c r="Y431" s="127"/>
      <c r="Z431" s="127"/>
      <c r="AA431" s="127"/>
      <c r="AB431" s="128"/>
    </row>
    <row r="432" spans="10:28" x14ac:dyDescent="0.25">
      <c r="J432" s="154"/>
      <c r="K432" s="65" t="s">
        <v>47</v>
      </c>
      <c r="L432" s="115"/>
      <c r="M432" s="115"/>
      <c r="N432" s="56" t="s">
        <v>104</v>
      </c>
      <c r="O432" s="103"/>
      <c r="P432" s="57"/>
      <c r="Q432" s="65" t="s">
        <v>47</v>
      </c>
      <c r="R432" s="115"/>
      <c r="S432" s="115"/>
      <c r="T432" s="56" t="s">
        <v>104</v>
      </c>
      <c r="U432" s="103"/>
      <c r="V432" s="57"/>
      <c r="W432" s="65" t="s">
        <v>47</v>
      </c>
      <c r="X432" s="115"/>
      <c r="Y432" s="115"/>
      <c r="Z432" s="56" t="s">
        <v>104</v>
      </c>
      <c r="AA432" s="103"/>
      <c r="AB432" s="57"/>
    </row>
    <row r="433" spans="10:28" ht="16.5" thickBot="1" x14ac:dyDescent="0.3">
      <c r="J433" s="154"/>
      <c r="K433" s="66" t="s">
        <v>9</v>
      </c>
      <c r="L433" s="59"/>
      <c r="M433" s="90" t="s">
        <v>48</v>
      </c>
      <c r="N433" s="120"/>
      <c r="O433" s="120"/>
      <c r="P433" s="121"/>
      <c r="Q433" s="66" t="s">
        <v>9</v>
      </c>
      <c r="R433" s="59"/>
      <c r="S433" s="90" t="s">
        <v>48</v>
      </c>
      <c r="T433" s="120"/>
      <c r="U433" s="120"/>
      <c r="V433" s="121"/>
      <c r="W433" s="66" t="s">
        <v>9</v>
      </c>
      <c r="X433" s="59"/>
      <c r="Y433" s="90" t="s">
        <v>48</v>
      </c>
      <c r="Z433" s="120"/>
      <c r="AA433" s="120"/>
      <c r="AB433" s="121"/>
    </row>
    <row r="434" spans="10:28" x14ac:dyDescent="0.25">
      <c r="J434" s="154"/>
      <c r="K434" s="134" t="s">
        <v>152</v>
      </c>
      <c r="L434" s="135"/>
      <c r="M434" s="135"/>
      <c r="N434" s="135"/>
      <c r="O434" s="135"/>
      <c r="P434" s="135"/>
      <c r="Q434" s="134" t="s">
        <v>152</v>
      </c>
      <c r="R434" s="135"/>
      <c r="S434" s="135"/>
      <c r="T434" s="135"/>
      <c r="U434" s="135"/>
      <c r="V434" s="135"/>
      <c r="W434" s="134" t="s">
        <v>152</v>
      </c>
      <c r="X434" s="135"/>
      <c r="Y434" s="135"/>
      <c r="Z434" s="135"/>
      <c r="AA434" s="135"/>
      <c r="AB434" s="135"/>
    </row>
    <row r="435" spans="10:28" x14ac:dyDescent="0.25">
      <c r="J435" s="154"/>
      <c r="K435" s="136" t="s">
        <v>49</v>
      </c>
      <c r="L435" s="137"/>
      <c r="M435" s="137"/>
      <c r="N435" s="137"/>
      <c r="O435" s="137"/>
      <c r="P435" s="137"/>
      <c r="Q435" s="136" t="s">
        <v>49</v>
      </c>
      <c r="R435" s="137"/>
      <c r="S435" s="137"/>
      <c r="T435" s="137"/>
      <c r="U435" s="137"/>
      <c r="V435" s="137"/>
      <c r="W435" s="136" t="s">
        <v>49</v>
      </c>
      <c r="X435" s="137"/>
      <c r="Y435" s="137"/>
      <c r="Z435" s="137"/>
      <c r="AA435" s="137"/>
      <c r="AB435" s="137"/>
    </row>
    <row r="436" spans="10:28" x14ac:dyDescent="0.25">
      <c r="J436" s="154"/>
      <c r="K436" s="22" t="s">
        <v>50</v>
      </c>
      <c r="L436" s="53"/>
      <c r="M436" s="23" t="s">
        <v>76</v>
      </c>
      <c r="N436" s="53"/>
      <c r="O436" s="23" t="s">
        <v>52</v>
      </c>
      <c r="P436" s="53"/>
      <c r="Q436" s="22" t="s">
        <v>50</v>
      </c>
      <c r="R436" s="53"/>
      <c r="S436" s="23" t="s">
        <v>76</v>
      </c>
      <c r="T436" s="53"/>
      <c r="U436" s="23" t="s">
        <v>52</v>
      </c>
      <c r="V436" s="53"/>
      <c r="W436" s="22" t="s">
        <v>50</v>
      </c>
      <c r="X436" s="53"/>
      <c r="Y436" s="23" t="s">
        <v>76</v>
      </c>
      <c r="Z436" s="53"/>
      <c r="AA436" s="23" t="s">
        <v>52</v>
      </c>
      <c r="AB436" s="53"/>
    </row>
    <row r="437" spans="10:28" x14ac:dyDescent="0.25">
      <c r="J437" s="154"/>
      <c r="K437" s="22" t="s">
        <v>53</v>
      </c>
      <c r="L437" s="53"/>
      <c r="M437" s="23" t="s">
        <v>51</v>
      </c>
      <c r="N437" s="53"/>
      <c r="O437" s="23" t="s">
        <v>55</v>
      </c>
      <c r="P437" s="53"/>
      <c r="Q437" s="22" t="s">
        <v>53</v>
      </c>
      <c r="R437" s="53"/>
      <c r="S437" s="23" t="s">
        <v>51</v>
      </c>
      <c r="T437" s="53"/>
      <c r="U437" s="23" t="s">
        <v>55</v>
      </c>
      <c r="V437" s="53"/>
      <c r="W437" s="22" t="s">
        <v>53</v>
      </c>
      <c r="X437" s="53"/>
      <c r="Y437" s="23" t="s">
        <v>51</v>
      </c>
      <c r="Z437" s="53"/>
      <c r="AA437" s="23" t="s">
        <v>55</v>
      </c>
      <c r="AB437" s="53"/>
    </row>
    <row r="438" spans="10:28" x14ac:dyDescent="0.25">
      <c r="J438" s="154"/>
      <c r="K438" s="22" t="s">
        <v>56</v>
      </c>
      <c r="L438" s="53"/>
      <c r="M438" s="23" t="s">
        <v>54</v>
      </c>
      <c r="N438" s="53"/>
      <c r="O438" s="23" t="s">
        <v>57</v>
      </c>
      <c r="P438" s="53"/>
      <c r="Q438" s="22" t="s">
        <v>56</v>
      </c>
      <c r="R438" s="53"/>
      <c r="S438" s="23" t="s">
        <v>54</v>
      </c>
      <c r="T438" s="53"/>
      <c r="U438" s="23" t="s">
        <v>57</v>
      </c>
      <c r="V438" s="53"/>
      <c r="W438" s="22" t="s">
        <v>56</v>
      </c>
      <c r="X438" s="53"/>
      <c r="Y438" s="23" t="s">
        <v>54</v>
      </c>
      <c r="Z438" s="53"/>
      <c r="AA438" s="23" t="s">
        <v>57</v>
      </c>
      <c r="AB438" s="53"/>
    </row>
    <row r="439" spans="10:28" x14ac:dyDescent="0.25">
      <c r="J439" s="154"/>
      <c r="K439" s="21" t="s">
        <v>58</v>
      </c>
      <c r="L439" s="53"/>
      <c r="M439" s="23" t="s">
        <v>59</v>
      </c>
      <c r="N439" s="53"/>
      <c r="O439" s="23" t="s">
        <v>60</v>
      </c>
      <c r="P439" s="53"/>
      <c r="Q439" s="21" t="s">
        <v>58</v>
      </c>
      <c r="R439" s="53"/>
      <c r="S439" s="23" t="s">
        <v>59</v>
      </c>
      <c r="T439" s="53"/>
      <c r="U439" s="23" t="s">
        <v>60</v>
      </c>
      <c r="V439" s="53"/>
      <c r="W439" s="21" t="s">
        <v>58</v>
      </c>
      <c r="X439" s="53"/>
      <c r="Y439" s="23" t="s">
        <v>59</v>
      </c>
      <c r="Z439" s="53"/>
      <c r="AA439" s="23" t="s">
        <v>60</v>
      </c>
      <c r="AB439" s="53"/>
    </row>
    <row r="440" spans="10:28" x14ac:dyDescent="0.25">
      <c r="J440" s="154"/>
      <c r="K440" s="21" t="s">
        <v>61</v>
      </c>
      <c r="L440" s="53"/>
      <c r="M440" s="22" t="s">
        <v>62</v>
      </c>
      <c r="N440" s="53"/>
      <c r="O440" s="23" t="s">
        <v>63</v>
      </c>
      <c r="P440" s="53"/>
      <c r="Q440" s="21" t="s">
        <v>61</v>
      </c>
      <c r="R440" s="53"/>
      <c r="S440" s="22" t="s">
        <v>62</v>
      </c>
      <c r="T440" s="53"/>
      <c r="U440" s="23" t="s">
        <v>63</v>
      </c>
      <c r="V440" s="53"/>
      <c r="W440" s="21" t="s">
        <v>61</v>
      </c>
      <c r="X440" s="53"/>
      <c r="Y440" s="22" t="s">
        <v>62</v>
      </c>
      <c r="Z440" s="53"/>
      <c r="AA440" s="23" t="s">
        <v>63</v>
      </c>
      <c r="AB440" s="53"/>
    </row>
    <row r="441" spans="10:28" x14ac:dyDescent="0.25">
      <c r="J441" s="154"/>
      <c r="K441" s="21" t="s">
        <v>64</v>
      </c>
      <c r="L441" s="54"/>
      <c r="M441" s="22" t="s">
        <v>65</v>
      </c>
      <c r="N441" s="54"/>
      <c r="O441" s="22" t="s">
        <v>66</v>
      </c>
      <c r="P441" s="54"/>
      <c r="Q441" s="21" t="s">
        <v>64</v>
      </c>
      <c r="R441" s="54"/>
      <c r="S441" s="22" t="s">
        <v>65</v>
      </c>
      <c r="T441" s="54"/>
      <c r="U441" s="22" t="s">
        <v>66</v>
      </c>
      <c r="V441" s="54"/>
      <c r="W441" s="21" t="s">
        <v>64</v>
      </c>
      <c r="X441" s="54"/>
      <c r="Y441" s="22" t="s">
        <v>65</v>
      </c>
      <c r="Z441" s="54"/>
      <c r="AA441" s="22" t="s">
        <v>66</v>
      </c>
      <c r="AB441" s="54"/>
    </row>
    <row r="442" spans="10:28" x14ac:dyDescent="0.25">
      <c r="J442" s="154"/>
      <c r="K442" s="21" t="s">
        <v>67</v>
      </c>
      <c r="L442" s="54"/>
      <c r="M442" s="22" t="s">
        <v>68</v>
      </c>
      <c r="N442" s="54"/>
      <c r="O442" s="22" t="s">
        <v>69</v>
      </c>
      <c r="P442" s="54"/>
      <c r="Q442" s="21" t="s">
        <v>67</v>
      </c>
      <c r="R442" s="54"/>
      <c r="S442" s="22" t="s">
        <v>68</v>
      </c>
      <c r="T442" s="54"/>
      <c r="U442" s="22" t="s">
        <v>69</v>
      </c>
      <c r="V442" s="54"/>
      <c r="W442" s="21" t="s">
        <v>67</v>
      </c>
      <c r="X442" s="54"/>
      <c r="Y442" s="22" t="s">
        <v>68</v>
      </c>
      <c r="Z442" s="54"/>
      <c r="AA442" s="22" t="s">
        <v>69</v>
      </c>
      <c r="AB442" s="54"/>
    </row>
    <row r="443" spans="10:28" x14ac:dyDescent="0.25">
      <c r="J443" s="154"/>
      <c r="K443" s="21" t="s">
        <v>70</v>
      </c>
      <c r="L443" s="54"/>
      <c r="M443" s="22" t="s">
        <v>71</v>
      </c>
      <c r="N443" s="54"/>
      <c r="O443" s="22" t="s">
        <v>72</v>
      </c>
      <c r="P443" s="54"/>
      <c r="Q443" s="21" t="s">
        <v>70</v>
      </c>
      <c r="R443" s="54"/>
      <c r="S443" s="22" t="s">
        <v>71</v>
      </c>
      <c r="T443" s="54"/>
      <c r="U443" s="22" t="s">
        <v>72</v>
      </c>
      <c r="V443" s="54"/>
      <c r="W443" s="21" t="s">
        <v>70</v>
      </c>
      <c r="X443" s="54"/>
      <c r="Y443" s="22" t="s">
        <v>71</v>
      </c>
      <c r="Z443" s="54"/>
      <c r="AA443" s="22" t="s">
        <v>72</v>
      </c>
      <c r="AB443" s="54"/>
    </row>
    <row r="444" spans="10:28" x14ac:dyDescent="0.25">
      <c r="J444" s="154"/>
      <c r="K444" s="21" t="s">
        <v>93</v>
      </c>
      <c r="L444" s="54"/>
      <c r="M444" s="22" t="s">
        <v>74</v>
      </c>
      <c r="N444" s="54"/>
      <c r="O444" s="22" t="s">
        <v>75</v>
      </c>
      <c r="P444" s="54"/>
      <c r="Q444" s="21" t="s">
        <v>93</v>
      </c>
      <c r="R444" s="54"/>
      <c r="S444" s="22" t="s">
        <v>74</v>
      </c>
      <c r="T444" s="54"/>
      <c r="U444" s="22" t="s">
        <v>75</v>
      </c>
      <c r="V444" s="54"/>
      <c r="W444" s="21" t="s">
        <v>93</v>
      </c>
      <c r="X444" s="54"/>
      <c r="Y444" s="22" t="s">
        <v>74</v>
      </c>
      <c r="Z444" s="54"/>
      <c r="AA444" s="22" t="s">
        <v>75</v>
      </c>
      <c r="AB444" s="54"/>
    </row>
    <row r="445" spans="10:28" x14ac:dyDescent="0.25">
      <c r="J445" s="154"/>
      <c r="K445" s="21" t="s">
        <v>73</v>
      </c>
      <c r="L445" s="54"/>
      <c r="M445" s="22" t="s">
        <v>77</v>
      </c>
      <c r="N445" s="54"/>
      <c r="O445" s="22" t="s">
        <v>78</v>
      </c>
      <c r="P445" s="54"/>
      <c r="Q445" s="21" t="s">
        <v>73</v>
      </c>
      <c r="R445" s="54"/>
      <c r="S445" s="22" t="s">
        <v>77</v>
      </c>
      <c r="T445" s="54"/>
      <c r="U445" s="22" t="s">
        <v>78</v>
      </c>
      <c r="V445" s="54"/>
      <c r="W445" s="21" t="s">
        <v>73</v>
      </c>
      <c r="X445" s="54"/>
      <c r="Y445" s="22" t="s">
        <v>77</v>
      </c>
      <c r="Z445" s="54"/>
      <c r="AA445" s="22" t="s">
        <v>78</v>
      </c>
      <c r="AB445" s="54"/>
    </row>
    <row r="446" spans="10:28" x14ac:dyDescent="0.25">
      <c r="J446" s="154"/>
      <c r="K446" s="96"/>
      <c r="L446" s="19"/>
      <c r="M446" s="99"/>
      <c r="N446" s="19"/>
      <c r="O446" s="22" t="s">
        <v>79</v>
      </c>
      <c r="P446" s="60"/>
      <c r="Q446" s="96"/>
      <c r="R446" s="19"/>
      <c r="S446" s="99"/>
      <c r="T446" s="19"/>
      <c r="U446" s="22" t="s">
        <v>79</v>
      </c>
      <c r="V446" s="60"/>
      <c r="W446" s="96"/>
      <c r="X446" s="19"/>
      <c r="Y446" s="99"/>
      <c r="Z446" s="19"/>
      <c r="AA446" s="22" t="s">
        <v>79</v>
      </c>
      <c r="AB446" s="60"/>
    </row>
    <row r="447" spans="10:28" x14ac:dyDescent="0.25">
      <c r="J447" s="154"/>
      <c r="K447" s="129" t="s">
        <v>80</v>
      </c>
      <c r="L447" s="130"/>
      <c r="M447" s="130"/>
      <c r="N447" s="130"/>
      <c r="O447" s="130"/>
      <c r="P447" s="131"/>
      <c r="Q447" s="129" t="s">
        <v>80</v>
      </c>
      <c r="R447" s="130"/>
      <c r="S447" s="130"/>
      <c r="T447" s="130"/>
      <c r="U447" s="130"/>
      <c r="V447" s="131"/>
      <c r="W447" s="129" t="s">
        <v>80</v>
      </c>
      <c r="X447" s="130"/>
      <c r="Y447" s="130"/>
      <c r="Z447" s="130"/>
      <c r="AA447" s="130"/>
      <c r="AB447" s="131"/>
    </row>
    <row r="448" spans="10:28" x14ac:dyDescent="0.25">
      <c r="J448" s="154"/>
      <c r="K448" s="21" t="s">
        <v>53</v>
      </c>
      <c r="L448" s="54"/>
      <c r="M448" s="21" t="s">
        <v>67</v>
      </c>
      <c r="N448" s="54"/>
      <c r="O448" s="22" t="s">
        <v>74</v>
      </c>
      <c r="P448" s="54"/>
      <c r="Q448" s="21" t="s">
        <v>53</v>
      </c>
      <c r="R448" s="54"/>
      <c r="S448" s="21" t="s">
        <v>67</v>
      </c>
      <c r="T448" s="54"/>
      <c r="U448" s="22" t="s">
        <v>74</v>
      </c>
      <c r="V448" s="54"/>
      <c r="W448" s="21" t="s">
        <v>53</v>
      </c>
      <c r="X448" s="54"/>
      <c r="Y448" s="21" t="s">
        <v>67</v>
      </c>
      <c r="Z448" s="54"/>
      <c r="AA448" s="22" t="s">
        <v>74</v>
      </c>
      <c r="AB448" s="54"/>
    </row>
    <row r="449" spans="10:28" x14ac:dyDescent="0.25">
      <c r="J449" s="154"/>
      <c r="K449" s="21" t="s">
        <v>81</v>
      </c>
      <c r="L449" s="54"/>
      <c r="M449" s="22" t="s">
        <v>59</v>
      </c>
      <c r="N449" s="54"/>
      <c r="O449" s="22" t="s">
        <v>77</v>
      </c>
      <c r="P449" s="54"/>
      <c r="Q449" s="21" t="s">
        <v>81</v>
      </c>
      <c r="R449" s="54"/>
      <c r="S449" s="22" t="s">
        <v>59</v>
      </c>
      <c r="T449" s="54"/>
      <c r="U449" s="22" t="s">
        <v>77</v>
      </c>
      <c r="V449" s="54"/>
      <c r="W449" s="21" t="s">
        <v>81</v>
      </c>
      <c r="X449" s="54"/>
      <c r="Y449" s="22" t="s">
        <v>59</v>
      </c>
      <c r="Z449" s="54"/>
      <c r="AA449" s="22" t="s">
        <v>77</v>
      </c>
      <c r="AB449" s="54"/>
    </row>
    <row r="450" spans="10:28" x14ac:dyDescent="0.25">
      <c r="J450" s="154"/>
      <c r="K450" s="21" t="s">
        <v>82</v>
      </c>
      <c r="L450" s="54"/>
      <c r="M450" s="22" t="s">
        <v>83</v>
      </c>
      <c r="N450" s="54"/>
      <c r="O450" s="22" t="s">
        <v>52</v>
      </c>
      <c r="P450" s="54"/>
      <c r="Q450" s="21" t="s">
        <v>82</v>
      </c>
      <c r="R450" s="54"/>
      <c r="S450" s="22" t="s">
        <v>83</v>
      </c>
      <c r="T450" s="54"/>
      <c r="U450" s="22" t="s">
        <v>52</v>
      </c>
      <c r="V450" s="54"/>
      <c r="W450" s="21" t="s">
        <v>82</v>
      </c>
      <c r="X450" s="54"/>
      <c r="Y450" s="22" t="s">
        <v>83</v>
      </c>
      <c r="Z450" s="54"/>
      <c r="AA450" s="22" t="s">
        <v>52</v>
      </c>
      <c r="AB450" s="54"/>
    </row>
    <row r="451" spans="10:28" x14ac:dyDescent="0.25">
      <c r="J451" s="154"/>
      <c r="K451" s="21" t="s">
        <v>64</v>
      </c>
      <c r="L451" s="54"/>
      <c r="M451" s="100" t="s">
        <v>94</v>
      </c>
      <c r="N451" s="54"/>
      <c r="O451" s="22" t="s">
        <v>55</v>
      </c>
      <c r="P451" s="54"/>
      <c r="Q451" s="21" t="s">
        <v>64</v>
      </c>
      <c r="R451" s="54"/>
      <c r="S451" s="100" t="s">
        <v>94</v>
      </c>
      <c r="T451" s="54"/>
      <c r="U451" s="22" t="s">
        <v>55</v>
      </c>
      <c r="V451" s="54"/>
      <c r="W451" s="21" t="s">
        <v>64</v>
      </c>
      <c r="X451" s="54"/>
      <c r="Y451" s="100" t="s">
        <v>94</v>
      </c>
      <c r="Z451" s="54"/>
      <c r="AA451" s="22" t="s">
        <v>55</v>
      </c>
      <c r="AB451" s="54"/>
    </row>
    <row r="452" spans="10:28" x14ac:dyDescent="0.25">
      <c r="J452" s="154"/>
      <c r="K452" s="21" t="s">
        <v>95</v>
      </c>
      <c r="L452" s="54"/>
      <c r="M452" s="22" t="s">
        <v>69</v>
      </c>
      <c r="N452" s="54"/>
      <c r="O452" s="22" t="s">
        <v>78</v>
      </c>
      <c r="P452" s="60"/>
      <c r="Q452" s="21" t="s">
        <v>95</v>
      </c>
      <c r="R452" s="54"/>
      <c r="S452" s="22" t="s">
        <v>69</v>
      </c>
      <c r="T452" s="54"/>
      <c r="U452" s="22" t="s">
        <v>78</v>
      </c>
      <c r="V452" s="60"/>
      <c r="W452" s="21" t="s">
        <v>95</v>
      </c>
      <c r="X452" s="54"/>
      <c r="Y452" s="22" t="s">
        <v>69</v>
      </c>
      <c r="Z452" s="54"/>
      <c r="AA452" s="22" t="s">
        <v>78</v>
      </c>
      <c r="AB452" s="60"/>
    </row>
    <row r="453" spans="10:28" x14ac:dyDescent="0.25">
      <c r="J453" s="154"/>
      <c r="K453" s="129" t="s">
        <v>84</v>
      </c>
      <c r="L453" s="130"/>
      <c r="M453" s="130"/>
      <c r="N453" s="130"/>
      <c r="O453" s="130"/>
      <c r="P453" s="131"/>
      <c r="Q453" s="129" t="s">
        <v>84</v>
      </c>
      <c r="R453" s="130"/>
      <c r="S453" s="130"/>
      <c r="T453" s="130"/>
      <c r="U453" s="130"/>
      <c r="V453" s="131"/>
      <c r="W453" s="129" t="s">
        <v>84</v>
      </c>
      <c r="X453" s="130"/>
      <c r="Y453" s="130"/>
      <c r="Z453" s="130"/>
      <c r="AA453" s="130"/>
      <c r="AB453" s="131"/>
    </row>
    <row r="454" spans="10:28" x14ac:dyDescent="0.25">
      <c r="J454" s="154"/>
      <c r="K454" s="21" t="s">
        <v>67</v>
      </c>
      <c r="L454" s="54"/>
      <c r="M454" s="22" t="s">
        <v>86</v>
      </c>
      <c r="N454" s="54"/>
      <c r="O454" s="22" t="s">
        <v>101</v>
      </c>
      <c r="P454" s="54"/>
      <c r="Q454" s="21" t="s">
        <v>67</v>
      </c>
      <c r="R454" s="54"/>
      <c r="S454" s="22" t="s">
        <v>86</v>
      </c>
      <c r="T454" s="54"/>
      <c r="U454" s="22" t="s">
        <v>101</v>
      </c>
      <c r="V454" s="54"/>
      <c r="W454" s="21" t="s">
        <v>67</v>
      </c>
      <c r="X454" s="54"/>
      <c r="Y454" s="22" t="s">
        <v>86</v>
      </c>
      <c r="Z454" s="54"/>
      <c r="AA454" s="22" t="s">
        <v>101</v>
      </c>
      <c r="AB454" s="54"/>
    </row>
    <row r="455" spans="10:28" x14ac:dyDescent="0.25">
      <c r="J455" s="154"/>
      <c r="K455" s="21" t="s">
        <v>85</v>
      </c>
      <c r="L455" s="54"/>
      <c r="M455" s="22" t="s">
        <v>88</v>
      </c>
      <c r="N455" s="54"/>
      <c r="O455" s="104" t="s">
        <v>102</v>
      </c>
      <c r="P455" s="54"/>
      <c r="Q455" s="21" t="s">
        <v>85</v>
      </c>
      <c r="R455" s="54"/>
      <c r="S455" s="22" t="s">
        <v>88</v>
      </c>
      <c r="T455" s="54"/>
      <c r="U455" s="104" t="s">
        <v>102</v>
      </c>
      <c r="V455" s="54"/>
      <c r="W455" s="21" t="s">
        <v>85</v>
      </c>
      <c r="X455" s="54"/>
      <c r="Y455" s="22" t="s">
        <v>88</v>
      </c>
      <c r="Z455" s="54"/>
      <c r="AA455" s="104" t="s">
        <v>102</v>
      </c>
      <c r="AB455" s="54"/>
    </row>
    <row r="456" spans="10:28" x14ac:dyDescent="0.25">
      <c r="J456" s="154"/>
      <c r="K456" s="22" t="s">
        <v>96</v>
      </c>
      <c r="L456" s="54"/>
      <c r="M456" s="101" t="s">
        <v>87</v>
      </c>
      <c r="N456" s="54"/>
      <c r="O456" s="22" t="s">
        <v>103</v>
      </c>
      <c r="P456" s="54"/>
      <c r="Q456" s="22" t="s">
        <v>96</v>
      </c>
      <c r="R456" s="54"/>
      <c r="S456" s="101" t="s">
        <v>87</v>
      </c>
      <c r="T456" s="54"/>
      <c r="U456" s="22" t="s">
        <v>103</v>
      </c>
      <c r="V456" s="54"/>
      <c r="W456" s="22" t="s">
        <v>96</v>
      </c>
      <c r="X456" s="54"/>
      <c r="Y456" s="101" t="s">
        <v>87</v>
      </c>
      <c r="Z456" s="54"/>
      <c r="AA456" s="22" t="s">
        <v>103</v>
      </c>
      <c r="AB456" s="54"/>
    </row>
    <row r="457" spans="10:28" x14ac:dyDescent="0.25">
      <c r="J457" s="154"/>
      <c r="K457" s="22" t="s">
        <v>98</v>
      </c>
      <c r="L457" s="54"/>
      <c r="M457" s="102" t="s">
        <v>99</v>
      </c>
      <c r="N457" s="54"/>
      <c r="O457" s="22" t="s">
        <v>79</v>
      </c>
      <c r="P457" s="54"/>
      <c r="Q457" s="22" t="s">
        <v>98</v>
      </c>
      <c r="R457" s="54"/>
      <c r="S457" s="102" t="s">
        <v>99</v>
      </c>
      <c r="T457" s="54"/>
      <c r="U457" s="22" t="s">
        <v>79</v>
      </c>
      <c r="V457" s="54"/>
      <c r="W457" s="22" t="s">
        <v>98</v>
      </c>
      <c r="X457" s="54"/>
      <c r="Y457" s="102" t="s">
        <v>99</v>
      </c>
      <c r="Z457" s="54"/>
      <c r="AA457" s="22" t="s">
        <v>79</v>
      </c>
      <c r="AB457" s="54"/>
    </row>
    <row r="458" spans="10:28" x14ac:dyDescent="0.25">
      <c r="J458" s="154"/>
      <c r="K458" s="22" t="s">
        <v>97</v>
      </c>
      <c r="L458" s="54"/>
      <c r="M458" s="22" t="s">
        <v>100</v>
      </c>
      <c r="N458" s="54"/>
      <c r="O458" s="22"/>
      <c r="P458" s="54"/>
      <c r="Q458" s="22" t="s">
        <v>97</v>
      </c>
      <c r="R458" s="54"/>
      <c r="S458" s="22" t="s">
        <v>100</v>
      </c>
      <c r="T458" s="54"/>
      <c r="U458" s="22"/>
      <c r="V458" s="54"/>
      <c r="W458" s="22" t="s">
        <v>97</v>
      </c>
      <c r="X458" s="54"/>
      <c r="Y458" s="22" t="s">
        <v>100</v>
      </c>
      <c r="Z458" s="54"/>
      <c r="AA458" s="22"/>
      <c r="AB458" s="54"/>
    </row>
    <row r="459" spans="10:28" x14ac:dyDescent="0.25">
      <c r="J459" s="154"/>
      <c r="K459" s="146" t="s">
        <v>89</v>
      </c>
      <c r="L459" s="147"/>
      <c r="M459" s="147"/>
      <c r="N459" s="147"/>
      <c r="O459" s="138">
        <f>L436+L437+L438+L439+L440+L441+L442+L443+L444+L445+N436+N437+N438+N439+N440+N441+N442+N443+N444+N445+P436+P437+P438+P439+P440+P441+P442+P443+P444+P445+P446+L448+L449+L450+L451+L452+N448+N449+N450+N451+N452+P448+P449+P450+P451+P452+L454+L455+L456+L457+L458+N454+N455+N456+N457+N458+P454+P455+P456+P457+P458</f>
        <v>0</v>
      </c>
      <c r="P459" s="139"/>
      <c r="Q459" s="146" t="s">
        <v>89</v>
      </c>
      <c r="R459" s="147"/>
      <c r="S459" s="147"/>
      <c r="T459" s="147"/>
      <c r="U459" s="138">
        <f>R436+R437+R438+R439+R440+R441+R442+R443+R444+R445+T436+T437+T438+T439+T440+T441+T442+T443+T444+T445+V436+V437+V438+V439+V440+V441+V442+V443+V444+V445+V446+R448+R449+R450+R451+R452+T448+T449+T450+T451+T452+V448+V449+V450+V451+V452+R454+R455+R456+R457+R458+T454+T455+T456+T457+T458+V454+V455+V456+V457+V458</f>
        <v>0</v>
      </c>
      <c r="V459" s="139"/>
      <c r="W459" s="146" t="s">
        <v>89</v>
      </c>
      <c r="X459" s="147"/>
      <c r="Y459" s="147"/>
      <c r="Z459" s="147"/>
      <c r="AA459" s="138">
        <f>X436+X437+X438+X439+X440+X441+X442+X443+X444+X445+Z436+Z437+Z438+Z439+Z440+Z441+Z442+Z443+Z444+Z445+AB436+AB437+AB438+AB439+AB440+AB441+AB442+AB443+AB444+AB445+AB446+X448+X449+X450+X451+X452+Z448+Z449+Z450+Z451+Z452+AB448+AB449+AB450+AB451+AB452+X454+X455+X456+X457+X458+Z454+Z455+Z456+Z457+Z458+AB454+AB455+AB456+AB457+AB458</f>
        <v>0</v>
      </c>
      <c r="AB459" s="139"/>
    </row>
    <row r="460" spans="10:28" x14ac:dyDescent="0.25">
      <c r="J460" s="154"/>
      <c r="K460" s="140" t="s">
        <v>90</v>
      </c>
      <c r="L460" s="141"/>
      <c r="M460" s="141"/>
      <c r="N460" s="141"/>
      <c r="O460" s="141"/>
      <c r="P460" s="141"/>
      <c r="Q460" s="140" t="s">
        <v>90</v>
      </c>
      <c r="R460" s="141"/>
      <c r="S460" s="141"/>
      <c r="T460" s="141"/>
      <c r="U460" s="141"/>
      <c r="V460" s="141"/>
      <c r="W460" s="140" t="s">
        <v>90</v>
      </c>
      <c r="X460" s="141"/>
      <c r="Y460" s="141"/>
      <c r="Z460" s="141"/>
      <c r="AA460" s="141"/>
      <c r="AB460" s="141"/>
    </row>
    <row r="461" spans="10:28" x14ac:dyDescent="0.25">
      <c r="J461" s="154"/>
      <c r="K461" s="142" t="s">
        <v>91</v>
      </c>
      <c r="L461" s="143"/>
      <c r="M461" s="143"/>
      <c r="N461" s="144"/>
      <c r="O461" s="145"/>
      <c r="P461" s="145"/>
      <c r="Q461" s="142" t="s">
        <v>91</v>
      </c>
      <c r="R461" s="143"/>
      <c r="S461" s="143"/>
      <c r="T461" s="144"/>
      <c r="U461" s="145"/>
      <c r="V461" s="145"/>
      <c r="W461" s="142" t="s">
        <v>91</v>
      </c>
      <c r="X461" s="143"/>
      <c r="Y461" s="143"/>
      <c r="Z461" s="144"/>
      <c r="AA461" s="145"/>
      <c r="AB461" s="145"/>
    </row>
    <row r="462" spans="10:28" x14ac:dyDescent="0.25">
      <c r="J462" s="154"/>
      <c r="K462" s="142" t="s">
        <v>92</v>
      </c>
      <c r="L462" s="143"/>
      <c r="M462" s="143"/>
      <c r="N462" s="144"/>
      <c r="O462" s="145"/>
      <c r="P462" s="145"/>
      <c r="Q462" s="142" t="s">
        <v>92</v>
      </c>
      <c r="R462" s="143"/>
      <c r="S462" s="143"/>
      <c r="T462" s="144"/>
      <c r="U462" s="145"/>
      <c r="V462" s="145"/>
      <c r="W462" s="142" t="s">
        <v>92</v>
      </c>
      <c r="X462" s="143"/>
      <c r="Y462" s="143"/>
      <c r="Z462" s="144"/>
      <c r="AA462" s="145"/>
      <c r="AB462" s="145"/>
    </row>
    <row r="463" spans="10:28" x14ac:dyDescent="0.25">
      <c r="J463" s="105"/>
    </row>
    <row r="464" spans="10:28" x14ac:dyDescent="0.25">
      <c r="J464" s="105"/>
    </row>
    <row r="465" spans="10:10" x14ac:dyDescent="0.25">
      <c r="J465" s="105"/>
    </row>
    <row r="466" spans="10:10" x14ac:dyDescent="0.25">
      <c r="J466" s="105"/>
    </row>
    <row r="467" spans="10:10" x14ac:dyDescent="0.25">
      <c r="J467" s="105"/>
    </row>
    <row r="468" spans="10:10" x14ac:dyDescent="0.25">
      <c r="J468" s="105"/>
    </row>
    <row r="469" spans="10:10" x14ac:dyDescent="0.25">
      <c r="J469" s="105"/>
    </row>
    <row r="470" spans="10:10" x14ac:dyDescent="0.25">
      <c r="J470" s="105"/>
    </row>
    <row r="471" spans="10:10" x14ac:dyDescent="0.25">
      <c r="J471" s="105"/>
    </row>
    <row r="472" spans="10:10" x14ac:dyDescent="0.25">
      <c r="J472" s="105"/>
    </row>
  </sheetData>
  <sheetProtection algorithmName="SHA-512" hashValue="RPMI4bx2Qy7BoxHXYnkTe1FWmeqb3sLvq6VxyXi2PiJHiYB27rkYuWRtN3WVLCSbq6wrn1f2uWRPFUamwiFZdw==" saltValue="ldD+7E4VHiVe3j4zxVNt7A==" spinCount="100000" sheet="1" objects="1" scenarios="1"/>
  <protectedRanges>
    <protectedRange sqref="A1:D1048576" name="Plage1_2"/>
  </protectedRanges>
  <mergeCells count="484">
    <mergeCell ref="J332:J364"/>
    <mergeCell ref="J381:J413"/>
    <mergeCell ref="J430:J462"/>
    <mergeCell ref="F67:G67"/>
    <mergeCell ref="F68:G68"/>
    <mergeCell ref="G61:H61"/>
    <mergeCell ref="F34:F37"/>
    <mergeCell ref="J46:J78"/>
    <mergeCell ref="F62:G62"/>
    <mergeCell ref="F63:G63"/>
    <mergeCell ref="F64:G64"/>
    <mergeCell ref="F65:G65"/>
    <mergeCell ref="F66:G66"/>
    <mergeCell ref="G34:H34"/>
    <mergeCell ref="G35:H35"/>
    <mergeCell ref="G36:H36"/>
    <mergeCell ref="G37:H37"/>
    <mergeCell ref="F73:G73"/>
    <mergeCell ref="F74:G74"/>
    <mergeCell ref="F75:G75"/>
    <mergeCell ref="F76:G76"/>
    <mergeCell ref="F77:G77"/>
    <mergeCell ref="F78:G78"/>
    <mergeCell ref="Z462:AB462"/>
    <mergeCell ref="J1:J33"/>
    <mergeCell ref="J92:J124"/>
    <mergeCell ref="J138:J170"/>
    <mergeCell ref="J185:J217"/>
    <mergeCell ref="J234:J266"/>
    <mergeCell ref="J283:J315"/>
    <mergeCell ref="K462:M462"/>
    <mergeCell ref="N462:P462"/>
    <mergeCell ref="Q462:S462"/>
    <mergeCell ref="T462:V462"/>
    <mergeCell ref="W462:Y462"/>
    <mergeCell ref="AA459:AB459"/>
    <mergeCell ref="K460:P460"/>
    <mergeCell ref="Q460:V460"/>
    <mergeCell ref="W460:AB460"/>
    <mergeCell ref="K461:M461"/>
    <mergeCell ref="N461:P461"/>
    <mergeCell ref="Q461:S461"/>
    <mergeCell ref="T461:V461"/>
    <mergeCell ref="W461:Y461"/>
    <mergeCell ref="Z461:AB461"/>
    <mergeCell ref="K459:N459"/>
    <mergeCell ref="O459:P459"/>
    <mergeCell ref="Q459:T459"/>
    <mergeCell ref="U459:V459"/>
    <mergeCell ref="W459:Z459"/>
    <mergeCell ref="K447:P447"/>
    <mergeCell ref="Q447:V447"/>
    <mergeCell ref="W447:AB447"/>
    <mergeCell ref="K453:P453"/>
    <mergeCell ref="Q453:V453"/>
    <mergeCell ref="W453:AB453"/>
    <mergeCell ref="Z433:AB433"/>
    <mergeCell ref="K434:P434"/>
    <mergeCell ref="Q434:V434"/>
    <mergeCell ref="W434:AB434"/>
    <mergeCell ref="K435:P435"/>
    <mergeCell ref="Q435:V435"/>
    <mergeCell ref="W435:AB435"/>
    <mergeCell ref="L432:M432"/>
    <mergeCell ref="R432:S432"/>
    <mergeCell ref="X432:Y432"/>
    <mergeCell ref="N433:P433"/>
    <mergeCell ref="T433:V433"/>
    <mergeCell ref="Z413:AB413"/>
    <mergeCell ref="K430:P430"/>
    <mergeCell ref="Q430:V430"/>
    <mergeCell ref="W430:AB430"/>
    <mergeCell ref="L431:P431"/>
    <mergeCell ref="R431:V431"/>
    <mergeCell ref="X431:AB431"/>
    <mergeCell ref="K413:M413"/>
    <mergeCell ref="N413:P413"/>
    <mergeCell ref="Q413:S413"/>
    <mergeCell ref="T413:V413"/>
    <mergeCell ref="W413:Y413"/>
    <mergeCell ref="AA410:AB410"/>
    <mergeCell ref="K411:P411"/>
    <mergeCell ref="Q411:V411"/>
    <mergeCell ref="W411:AB411"/>
    <mergeCell ref="K412:M412"/>
    <mergeCell ref="N412:P412"/>
    <mergeCell ref="Q412:S412"/>
    <mergeCell ref="T412:V412"/>
    <mergeCell ref="W412:Y412"/>
    <mergeCell ref="Z412:AB412"/>
    <mergeCell ref="K410:N410"/>
    <mergeCell ref="O410:P410"/>
    <mergeCell ref="Q410:T410"/>
    <mergeCell ref="U410:V410"/>
    <mergeCell ref="W410:Z410"/>
    <mergeCell ref="K398:P398"/>
    <mergeCell ref="Q398:V398"/>
    <mergeCell ref="W398:AB398"/>
    <mergeCell ref="K404:P404"/>
    <mergeCell ref="Q404:V404"/>
    <mergeCell ref="W404:AB404"/>
    <mergeCell ref="Z384:AB384"/>
    <mergeCell ref="K385:P385"/>
    <mergeCell ref="Q385:V385"/>
    <mergeCell ref="W385:AB385"/>
    <mergeCell ref="K386:P386"/>
    <mergeCell ref="Q386:V386"/>
    <mergeCell ref="W386:AB386"/>
    <mergeCell ref="L383:M383"/>
    <mergeCell ref="R383:S383"/>
    <mergeCell ref="X383:Y383"/>
    <mergeCell ref="N384:P384"/>
    <mergeCell ref="T384:V384"/>
    <mergeCell ref="Z364:AB364"/>
    <mergeCell ref="K381:P381"/>
    <mergeCell ref="Q381:V381"/>
    <mergeCell ref="W381:AB381"/>
    <mergeCell ref="L382:P382"/>
    <mergeCell ref="R382:V382"/>
    <mergeCell ref="X382:AB382"/>
    <mergeCell ref="K364:M364"/>
    <mergeCell ref="N364:P364"/>
    <mergeCell ref="Q364:S364"/>
    <mergeCell ref="T364:V364"/>
    <mergeCell ref="W364:Y364"/>
    <mergeCell ref="AA361:AB361"/>
    <mergeCell ref="K362:P362"/>
    <mergeCell ref="Q362:V362"/>
    <mergeCell ref="W362:AB362"/>
    <mergeCell ref="K363:M363"/>
    <mergeCell ref="N363:P363"/>
    <mergeCell ref="Q363:S363"/>
    <mergeCell ref="T363:V363"/>
    <mergeCell ref="W363:Y363"/>
    <mergeCell ref="Z363:AB363"/>
    <mergeCell ref="K361:N361"/>
    <mergeCell ref="O361:P361"/>
    <mergeCell ref="Q361:T361"/>
    <mergeCell ref="U361:V361"/>
    <mergeCell ref="W361:Z361"/>
    <mergeCell ref="K349:P349"/>
    <mergeCell ref="Q349:V349"/>
    <mergeCell ref="W349:AB349"/>
    <mergeCell ref="K355:P355"/>
    <mergeCell ref="Q355:V355"/>
    <mergeCell ref="W355:AB355"/>
    <mergeCell ref="Z335:AB335"/>
    <mergeCell ref="K336:P336"/>
    <mergeCell ref="Q336:V336"/>
    <mergeCell ref="W336:AB336"/>
    <mergeCell ref="K337:P337"/>
    <mergeCell ref="Q337:V337"/>
    <mergeCell ref="W337:AB337"/>
    <mergeCell ref="L334:M334"/>
    <mergeCell ref="R334:S334"/>
    <mergeCell ref="X334:Y334"/>
    <mergeCell ref="N335:P335"/>
    <mergeCell ref="T335:V335"/>
    <mergeCell ref="Z315:AB315"/>
    <mergeCell ref="K332:P332"/>
    <mergeCell ref="Q332:V332"/>
    <mergeCell ref="W332:AB332"/>
    <mergeCell ref="L333:P333"/>
    <mergeCell ref="R333:V333"/>
    <mergeCell ref="X333:AB333"/>
    <mergeCell ref="K315:M315"/>
    <mergeCell ref="N315:P315"/>
    <mergeCell ref="Q315:S315"/>
    <mergeCell ref="T315:V315"/>
    <mergeCell ref="W315:Y315"/>
    <mergeCell ref="AA312:AB312"/>
    <mergeCell ref="K313:P313"/>
    <mergeCell ref="Q313:V313"/>
    <mergeCell ref="W313:AB313"/>
    <mergeCell ref="K314:M314"/>
    <mergeCell ref="N314:P314"/>
    <mergeCell ref="Q314:S314"/>
    <mergeCell ref="T314:V314"/>
    <mergeCell ref="W314:Y314"/>
    <mergeCell ref="Z314:AB314"/>
    <mergeCell ref="K312:N312"/>
    <mergeCell ref="O312:P312"/>
    <mergeCell ref="Q312:T312"/>
    <mergeCell ref="U312:V312"/>
    <mergeCell ref="W312:Z312"/>
    <mergeCell ref="K300:P300"/>
    <mergeCell ref="Q300:V300"/>
    <mergeCell ref="W300:AB300"/>
    <mergeCell ref="K306:P306"/>
    <mergeCell ref="Q306:V306"/>
    <mergeCell ref="W306:AB306"/>
    <mergeCell ref="Z286:AB286"/>
    <mergeCell ref="K287:P287"/>
    <mergeCell ref="Q287:V287"/>
    <mergeCell ref="W287:AB287"/>
    <mergeCell ref="K288:P288"/>
    <mergeCell ref="Q288:V288"/>
    <mergeCell ref="W288:AB288"/>
    <mergeCell ref="L285:M285"/>
    <mergeCell ref="R285:S285"/>
    <mergeCell ref="X285:Y285"/>
    <mergeCell ref="N286:P286"/>
    <mergeCell ref="T286:V286"/>
    <mergeCell ref="Z266:AB266"/>
    <mergeCell ref="K283:P283"/>
    <mergeCell ref="Q283:V283"/>
    <mergeCell ref="W283:AB283"/>
    <mergeCell ref="L284:P284"/>
    <mergeCell ref="R284:V284"/>
    <mergeCell ref="X284:AB284"/>
    <mergeCell ref="K266:M266"/>
    <mergeCell ref="N266:P266"/>
    <mergeCell ref="Q266:S266"/>
    <mergeCell ref="T266:V266"/>
    <mergeCell ref="W266:Y266"/>
    <mergeCell ref="AA263:AB263"/>
    <mergeCell ref="K264:P264"/>
    <mergeCell ref="Q264:V264"/>
    <mergeCell ref="W264:AB264"/>
    <mergeCell ref="K265:M265"/>
    <mergeCell ref="N265:P265"/>
    <mergeCell ref="Q265:S265"/>
    <mergeCell ref="T265:V265"/>
    <mergeCell ref="W265:Y265"/>
    <mergeCell ref="Z265:AB265"/>
    <mergeCell ref="K263:N263"/>
    <mergeCell ref="O263:P263"/>
    <mergeCell ref="Q263:T263"/>
    <mergeCell ref="U263:V263"/>
    <mergeCell ref="W263:Z263"/>
    <mergeCell ref="K251:P251"/>
    <mergeCell ref="Q251:V251"/>
    <mergeCell ref="W251:AB251"/>
    <mergeCell ref="K257:P257"/>
    <mergeCell ref="Q257:V257"/>
    <mergeCell ref="W257:AB257"/>
    <mergeCell ref="Z237:AB237"/>
    <mergeCell ref="K238:P238"/>
    <mergeCell ref="Q238:V238"/>
    <mergeCell ref="W238:AB238"/>
    <mergeCell ref="K239:P239"/>
    <mergeCell ref="Q239:V239"/>
    <mergeCell ref="W239:AB239"/>
    <mergeCell ref="L236:M236"/>
    <mergeCell ref="R236:S236"/>
    <mergeCell ref="X236:Y236"/>
    <mergeCell ref="N237:P237"/>
    <mergeCell ref="T237:V237"/>
    <mergeCell ref="Z217:AB217"/>
    <mergeCell ref="K234:P234"/>
    <mergeCell ref="Q234:V234"/>
    <mergeCell ref="W234:AB234"/>
    <mergeCell ref="L235:P235"/>
    <mergeCell ref="R235:V235"/>
    <mergeCell ref="X235:AB235"/>
    <mergeCell ref="K217:M217"/>
    <mergeCell ref="N217:P217"/>
    <mergeCell ref="Q217:S217"/>
    <mergeCell ref="T217:V217"/>
    <mergeCell ref="W217:Y217"/>
    <mergeCell ref="AA214:AB214"/>
    <mergeCell ref="K215:P215"/>
    <mergeCell ref="Q215:V215"/>
    <mergeCell ref="W215:AB215"/>
    <mergeCell ref="K216:M216"/>
    <mergeCell ref="N216:P216"/>
    <mergeCell ref="Q216:S216"/>
    <mergeCell ref="T216:V216"/>
    <mergeCell ref="W216:Y216"/>
    <mergeCell ref="Z216:AB216"/>
    <mergeCell ref="K214:N214"/>
    <mergeCell ref="O214:P214"/>
    <mergeCell ref="Q214:T214"/>
    <mergeCell ref="U214:V214"/>
    <mergeCell ref="W214:Z214"/>
    <mergeCell ref="K202:P202"/>
    <mergeCell ref="Q202:V202"/>
    <mergeCell ref="W202:AB202"/>
    <mergeCell ref="K208:P208"/>
    <mergeCell ref="Q208:V208"/>
    <mergeCell ref="W208:AB208"/>
    <mergeCell ref="Z188:AB188"/>
    <mergeCell ref="K189:P189"/>
    <mergeCell ref="Q189:V189"/>
    <mergeCell ref="W189:AB189"/>
    <mergeCell ref="K190:P190"/>
    <mergeCell ref="Q190:V190"/>
    <mergeCell ref="W190:AB190"/>
    <mergeCell ref="L187:M187"/>
    <mergeCell ref="R187:S187"/>
    <mergeCell ref="X187:Y187"/>
    <mergeCell ref="N188:P188"/>
    <mergeCell ref="T188:V188"/>
    <mergeCell ref="Z170:AB170"/>
    <mergeCell ref="K185:P185"/>
    <mergeCell ref="Q185:V185"/>
    <mergeCell ref="W185:AB185"/>
    <mergeCell ref="L186:P186"/>
    <mergeCell ref="R186:V186"/>
    <mergeCell ref="X186:AB186"/>
    <mergeCell ref="K170:M170"/>
    <mergeCell ref="N170:P170"/>
    <mergeCell ref="Q170:S170"/>
    <mergeCell ref="T170:V170"/>
    <mergeCell ref="W170:Y170"/>
    <mergeCell ref="AA167:AB167"/>
    <mergeCell ref="K168:P168"/>
    <mergeCell ref="Q168:V168"/>
    <mergeCell ref="W168:AB168"/>
    <mergeCell ref="K169:M169"/>
    <mergeCell ref="N169:P169"/>
    <mergeCell ref="Q169:S169"/>
    <mergeCell ref="T169:V169"/>
    <mergeCell ref="W169:Y169"/>
    <mergeCell ref="Z169:AB169"/>
    <mergeCell ref="K167:N167"/>
    <mergeCell ref="O167:P167"/>
    <mergeCell ref="Q167:T167"/>
    <mergeCell ref="U167:V167"/>
    <mergeCell ref="W167:Z167"/>
    <mergeCell ref="K155:P155"/>
    <mergeCell ref="Q155:V155"/>
    <mergeCell ref="W155:AB155"/>
    <mergeCell ref="K161:P161"/>
    <mergeCell ref="Q161:V161"/>
    <mergeCell ref="W161:AB161"/>
    <mergeCell ref="Z141:AB141"/>
    <mergeCell ref="K142:P142"/>
    <mergeCell ref="Q142:V142"/>
    <mergeCell ref="W142:AB142"/>
    <mergeCell ref="K143:P143"/>
    <mergeCell ref="Q143:V143"/>
    <mergeCell ref="W143:AB143"/>
    <mergeCell ref="L140:M140"/>
    <mergeCell ref="R140:S140"/>
    <mergeCell ref="X140:Y140"/>
    <mergeCell ref="N141:P141"/>
    <mergeCell ref="T141:V141"/>
    <mergeCell ref="Z124:AB124"/>
    <mergeCell ref="K138:P138"/>
    <mergeCell ref="Q138:V138"/>
    <mergeCell ref="W138:AB138"/>
    <mergeCell ref="L139:P139"/>
    <mergeCell ref="R139:V139"/>
    <mergeCell ref="X139:AB139"/>
    <mergeCell ref="K124:M124"/>
    <mergeCell ref="N124:P124"/>
    <mergeCell ref="Q124:S124"/>
    <mergeCell ref="T124:V124"/>
    <mergeCell ref="W124:Y124"/>
    <mergeCell ref="AA121:AB121"/>
    <mergeCell ref="K122:P122"/>
    <mergeCell ref="Q122:V122"/>
    <mergeCell ref="W122:AB122"/>
    <mergeCell ref="K123:M123"/>
    <mergeCell ref="N123:P123"/>
    <mergeCell ref="Q123:S123"/>
    <mergeCell ref="T123:V123"/>
    <mergeCell ref="W123:Y123"/>
    <mergeCell ref="Z123:AB123"/>
    <mergeCell ref="K121:N121"/>
    <mergeCell ref="O121:P121"/>
    <mergeCell ref="Q121:T121"/>
    <mergeCell ref="U121:V121"/>
    <mergeCell ref="W121:Z121"/>
    <mergeCell ref="K109:P109"/>
    <mergeCell ref="Q109:V109"/>
    <mergeCell ref="W109:AB109"/>
    <mergeCell ref="K115:P115"/>
    <mergeCell ref="Q115:V115"/>
    <mergeCell ref="W115:AB115"/>
    <mergeCell ref="Z95:AB95"/>
    <mergeCell ref="K96:P96"/>
    <mergeCell ref="Q96:V96"/>
    <mergeCell ref="W96:AB96"/>
    <mergeCell ref="K97:P97"/>
    <mergeCell ref="Q97:V97"/>
    <mergeCell ref="W97:AB97"/>
    <mergeCell ref="L94:M94"/>
    <mergeCell ref="R94:S94"/>
    <mergeCell ref="X94:Y94"/>
    <mergeCell ref="N95:P95"/>
    <mergeCell ref="T95:V95"/>
    <mergeCell ref="Z78:AB78"/>
    <mergeCell ref="K92:P92"/>
    <mergeCell ref="Q92:V92"/>
    <mergeCell ref="W92:AB92"/>
    <mergeCell ref="L93:P93"/>
    <mergeCell ref="R93:V93"/>
    <mergeCell ref="X93:AB93"/>
    <mergeCell ref="K78:M78"/>
    <mergeCell ref="N78:P78"/>
    <mergeCell ref="Q78:S78"/>
    <mergeCell ref="T78:V78"/>
    <mergeCell ref="W78:Y78"/>
    <mergeCell ref="AA75:AB75"/>
    <mergeCell ref="K76:P76"/>
    <mergeCell ref="Q76:V76"/>
    <mergeCell ref="W76:AB76"/>
    <mergeCell ref="K77:M77"/>
    <mergeCell ref="N77:P77"/>
    <mergeCell ref="Q77:S77"/>
    <mergeCell ref="T77:V77"/>
    <mergeCell ref="W77:Y77"/>
    <mergeCell ref="Z77:AB77"/>
    <mergeCell ref="K75:N75"/>
    <mergeCell ref="O75:P75"/>
    <mergeCell ref="Q75:T75"/>
    <mergeCell ref="U75:V75"/>
    <mergeCell ref="W75:Z75"/>
    <mergeCell ref="K63:P63"/>
    <mergeCell ref="Q63:V63"/>
    <mergeCell ref="W63:AB63"/>
    <mergeCell ref="K69:P69"/>
    <mergeCell ref="Q69:V69"/>
    <mergeCell ref="W69:AB69"/>
    <mergeCell ref="Z49:AB49"/>
    <mergeCell ref="K50:P50"/>
    <mergeCell ref="Q50:V50"/>
    <mergeCell ref="W50:AB50"/>
    <mergeCell ref="K51:P51"/>
    <mergeCell ref="Q51:V51"/>
    <mergeCell ref="W51:AB51"/>
    <mergeCell ref="L48:M48"/>
    <mergeCell ref="R48:S48"/>
    <mergeCell ref="X48:Y48"/>
    <mergeCell ref="N49:P49"/>
    <mergeCell ref="T49:V49"/>
    <mergeCell ref="Z33:AB33"/>
    <mergeCell ref="K46:P46"/>
    <mergeCell ref="Q46:V46"/>
    <mergeCell ref="W46:AB46"/>
    <mergeCell ref="L47:P47"/>
    <mergeCell ref="R47:V47"/>
    <mergeCell ref="X47:AB47"/>
    <mergeCell ref="K33:M33"/>
    <mergeCell ref="N33:P33"/>
    <mergeCell ref="Q33:S33"/>
    <mergeCell ref="T33:V33"/>
    <mergeCell ref="W33:Y33"/>
    <mergeCell ref="AA30:AB30"/>
    <mergeCell ref="K31:P31"/>
    <mergeCell ref="Q31:V31"/>
    <mergeCell ref="W31:AB31"/>
    <mergeCell ref="K32:M32"/>
    <mergeCell ref="N32:P32"/>
    <mergeCell ref="Q32:S32"/>
    <mergeCell ref="T32:V32"/>
    <mergeCell ref="W32:Y32"/>
    <mergeCell ref="Z32:AB32"/>
    <mergeCell ref="K30:N30"/>
    <mergeCell ref="O30:P30"/>
    <mergeCell ref="Q30:T30"/>
    <mergeCell ref="U30:V30"/>
    <mergeCell ref="W30:Z30"/>
    <mergeCell ref="K24:P24"/>
    <mergeCell ref="Q24:V24"/>
    <mergeCell ref="W24:AB24"/>
    <mergeCell ref="Z4:AB4"/>
    <mergeCell ref="K5:P5"/>
    <mergeCell ref="Q5:V5"/>
    <mergeCell ref="W5:AB5"/>
    <mergeCell ref="K6:P6"/>
    <mergeCell ref="Q6:V6"/>
    <mergeCell ref="W6:AB6"/>
    <mergeCell ref="K1:P1"/>
    <mergeCell ref="Q1:V1"/>
    <mergeCell ref="W1:AB1"/>
    <mergeCell ref="L2:P2"/>
    <mergeCell ref="R2:V2"/>
    <mergeCell ref="X2:AB2"/>
    <mergeCell ref="K18:P18"/>
    <mergeCell ref="Q18:V18"/>
    <mergeCell ref="W18:AB18"/>
    <mergeCell ref="F2:I2"/>
    <mergeCell ref="G3:I3"/>
    <mergeCell ref="G4:I4"/>
    <mergeCell ref="G6:I6"/>
    <mergeCell ref="F8:I9"/>
    <mergeCell ref="L3:M3"/>
    <mergeCell ref="R3:S3"/>
    <mergeCell ref="X3:Y3"/>
    <mergeCell ref="N4:P4"/>
    <mergeCell ref="T4:V4"/>
  </mergeCells>
  <dataValidations count="3">
    <dataValidation type="list" allowBlank="1" showInputMessage="1" sqref="D39:D138 D19:D37">
      <formula1>IF(D19&lt;&gt;"",OFFSET(f_lot,MATCH(D19&amp;"*",f_lot,0)-1,,COUNTIF(f_lot,D19&amp;"*"),1),f_lot)</formula1>
    </dataValidation>
    <dataValidation type="list" allowBlank="1" showInputMessage="1" sqref="D38">
      <formula1>IF(D38&lt;&gt;"",OFFSET(f_lot,MATCH(D38&amp;"*",f_lot,0)-1,,COUNTIF(f_lot,D38&amp;"*"),1),f_lot)</formula1>
    </dataValidation>
    <dataValidation type="list" allowBlank="1" showInputMessage="1" sqref="D18">
      <formula1>IF(D18&lt;&gt;"",OFFSET(f_lot,MATCH(D18&amp;"*",f_lot,0)-1,,COUNTIF(f_lot,D18&amp;"*"),1),f_lot)</formula1>
    </dataValidation>
  </dataValidations>
  <hyperlinks>
    <hyperlink ref="F63" r:id="rId1" display="Affiche Catalogue Permanent - A3"/>
    <hyperlink ref="F63:G63" r:id="rId2" display="N° 1.AFFICHES A3 OFFRE 2018"/>
    <hyperlink ref="F64" r:id="rId3" display="Flyer Offre Printemps/Ete - A5"/>
    <hyperlink ref="F64:G64" r:id="rId4" display="N°2.FLYERS A5 PRINTEMPS/ETE 2018"/>
    <hyperlink ref="F65" r:id="rId5" display="Affichette CE"/>
    <hyperlink ref="F65:G65" r:id="rId6" display="N°3.AFFICHETTES A5 &quot;DATE COMMANDE&quot;"/>
    <hyperlink ref="F66" r:id="rId7" display="DEPLIANT A5 CATALOGUE 2018"/>
    <hyperlink ref="F67" r:id="rId8" display="Pochette Présentation Offre Catalogue 2018 "/>
    <hyperlink ref="F68" r:id="rId9" display="Pochette Présentation Offre Printemps/été 2018"/>
    <hyperlink ref="F67:G67" r:id="rId10" display="N°5.POCHETTE DE PRESENTATION (CATALOGUE)"/>
    <hyperlink ref="F68:G68" r:id="rId11" display="N°6.POCHETTE DE PRESENTATION (ETE)"/>
    <hyperlink ref="F66:G66" r:id="rId12" display="N°4.DEPLIANT A5 CATALOGUE 2018"/>
  </hyperlinks>
  <pageMargins left="0.7" right="0.7" top="0.75" bottom="0.75" header="0.3" footer="0.3"/>
  <pageSetup paperSize="9" orientation="portrait" verticalDpi="597"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5"/>
  <sheetViews>
    <sheetView topLeftCell="A61" workbookViewId="0">
      <selection activeCell="H119" sqref="H119"/>
    </sheetView>
  </sheetViews>
  <sheetFormatPr baseColWidth="10" defaultRowHeight="15" x14ac:dyDescent="0.25"/>
  <sheetData>
    <row r="5" spans="7:7" x14ac:dyDescent="0.25">
      <c r="G5" s="29"/>
    </row>
  </sheetData>
  <sheetProtection algorithmName="SHA-512" hashValue="mSVp1qY9VwR4+5XSSun1zWXGivdGq1RGtXvRIl+2BmAPOw/3hJysxe1GIKvlIl3h9IEfBByubEyxW4sfMFOM3w==" saltValue="131jhRdSSQJSSi8CdFRxOA==" spinCount="100000" sheet="1" objects="1" scenarios="1"/>
  <pageMargins left="0.7" right="0.7" top="0.75" bottom="0.75" header="0.3" footer="0.3"/>
  <pageSetup paperSize="9" orientation="portrait" verticalDpi="597"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workbookViewId="0">
      <selection activeCell="A13" sqref="A13:B35"/>
    </sheetView>
  </sheetViews>
  <sheetFormatPr baseColWidth="10" defaultRowHeight="15" x14ac:dyDescent="0.25"/>
  <cols>
    <col min="1" max="1" width="34.5703125" customWidth="1"/>
    <col min="2" max="2" width="14.42578125" bestFit="1" customWidth="1"/>
    <col min="3" max="3" width="20.140625" bestFit="1" customWidth="1"/>
    <col min="4" max="4" width="22.140625" bestFit="1" customWidth="1"/>
    <col min="5" max="5" width="30.85546875" bestFit="1" customWidth="1"/>
    <col min="6" max="6" width="30.140625" bestFit="1" customWidth="1"/>
    <col min="7" max="7" width="12.28515625" bestFit="1" customWidth="1"/>
    <col min="8" max="8" width="24.42578125" bestFit="1" customWidth="1"/>
    <col min="9" max="9" width="30.85546875" bestFit="1" customWidth="1"/>
    <col min="10" max="10" width="6.140625" bestFit="1" customWidth="1"/>
    <col min="11" max="11" width="17.28515625" bestFit="1" customWidth="1"/>
    <col min="12" max="12" width="5.85546875" bestFit="1" customWidth="1"/>
    <col min="13" max="13" width="13.5703125" bestFit="1" customWidth="1"/>
    <col min="14" max="14" width="36.42578125" bestFit="1" customWidth="1"/>
  </cols>
  <sheetData>
    <row r="1" spans="1:14" x14ac:dyDescent="0.25">
      <c r="A1" t="s">
        <v>16</v>
      </c>
    </row>
    <row r="2" spans="1:14" x14ac:dyDescent="0.25">
      <c r="A2" t="s">
        <v>17</v>
      </c>
      <c r="B2" t="s">
        <v>18</v>
      </c>
      <c r="C2" t="s">
        <v>19</v>
      </c>
      <c r="D2" t="s">
        <v>20</v>
      </c>
      <c r="E2" t="s">
        <v>21</v>
      </c>
      <c r="F2" t="s">
        <v>22</v>
      </c>
      <c r="G2" t="s">
        <v>23</v>
      </c>
      <c r="H2" t="s">
        <v>24</v>
      </c>
      <c r="I2" t="s">
        <v>25</v>
      </c>
      <c r="J2" t="s">
        <v>26</v>
      </c>
      <c r="K2" t="s">
        <v>27</v>
      </c>
      <c r="L2" t="s">
        <v>28</v>
      </c>
      <c r="M2" t="s">
        <v>29</v>
      </c>
      <c r="N2" t="s">
        <v>30</v>
      </c>
    </row>
    <row r="3" spans="1:14" x14ac:dyDescent="0.25">
      <c r="A3" t="s">
        <v>31</v>
      </c>
      <c r="B3" t="s">
        <v>18</v>
      </c>
      <c r="C3" t="s">
        <v>32</v>
      </c>
      <c r="D3" t="s">
        <v>33</v>
      </c>
      <c r="E3" t="s">
        <v>34</v>
      </c>
      <c r="F3" t="s">
        <v>35</v>
      </c>
      <c r="G3" t="s">
        <v>36</v>
      </c>
      <c r="H3" t="s">
        <v>37</v>
      </c>
      <c r="I3" t="s">
        <v>38</v>
      </c>
      <c r="J3" t="s">
        <v>39</v>
      </c>
      <c r="K3" t="s">
        <v>40</v>
      </c>
    </row>
    <row r="4" spans="1:14" x14ac:dyDescent="0.25">
      <c r="A4" t="s">
        <v>41</v>
      </c>
    </row>
    <row r="5" spans="1:14" x14ac:dyDescent="0.25">
      <c r="A5" t="s">
        <v>42</v>
      </c>
    </row>
    <row r="6" spans="1:14" x14ac:dyDescent="0.25">
      <c r="A6" t="s">
        <v>41</v>
      </c>
    </row>
    <row r="7" spans="1:14" x14ac:dyDescent="0.25">
      <c r="A7" t="s">
        <v>43</v>
      </c>
      <c r="B7" t="s">
        <v>44</v>
      </c>
      <c r="D7" s="107">
        <f>'A REMPLIR - PERSONNALISATION'!G3</f>
        <v>0</v>
      </c>
      <c r="E7" s="108">
        <f>'A REMPLIR - PERSONNALISATION'!G6</f>
        <v>0</v>
      </c>
      <c r="F7" s="44">
        <f>'A REMPLIR - PERSONNALISATION'!G7</f>
        <v>0</v>
      </c>
      <c r="G7" s="107">
        <f>'A REMPLIR - PERSONNALISATION'!I7</f>
        <v>0</v>
      </c>
      <c r="H7">
        <v>77</v>
      </c>
      <c r="I7" s="108">
        <f>'A REMPLIR - PERSONNALISATION'!G6</f>
        <v>0</v>
      </c>
      <c r="J7" s="44">
        <f>'A REMPLIR - PERSONNALISATION'!G7</f>
        <v>0</v>
      </c>
      <c r="K7" s="107">
        <f>'A REMPLIR - PERSONNALISATION'!I7</f>
        <v>0</v>
      </c>
      <c r="L7">
        <v>77</v>
      </c>
      <c r="N7" s="14"/>
    </row>
    <row r="8" spans="1:14" x14ac:dyDescent="0.25">
      <c r="A8" t="s">
        <v>45</v>
      </c>
      <c r="B8" t="s">
        <v>44</v>
      </c>
      <c r="C8" t="str">
        <f>IF('A REMPLIR - PERSONNALISATION'!H11&gt;0,"A-01195","")</f>
        <v/>
      </c>
      <c r="F8" t="str">
        <f>IF('A REMPLIR - PERSONNALISATION'!H11&gt;0,p_lot,"")</f>
        <v/>
      </c>
      <c r="G8" t="str">
        <f>IF('A REMPLIR - PERSONNALISATION'!H11&gt;0,'A REMPLIR - PERSONNALISATION'!G11,"")</f>
        <v/>
      </c>
      <c r="H8" s="107">
        <f>'A REMPLIR - PERSONNALISATION'!H11</f>
        <v>0</v>
      </c>
    </row>
    <row r="9" spans="1:14" x14ac:dyDescent="0.25">
      <c r="C9" t="str">
        <f>IF('A REMPLIR - PERSONNALISATION'!H12&gt;0,"A-01197","")</f>
        <v/>
      </c>
      <c r="F9" t="str">
        <f>IF('A REMPLIR - PERSONNALISATION'!H12&gt;0,'A REMPLIR - PERSONNALISATION'!F12,"")</f>
        <v/>
      </c>
      <c r="G9" t="str">
        <f>IF('A REMPLIR - PERSONNALISATION'!H12&gt;0,'A REMPLIR - PERSONNALISATION'!G12,"")</f>
        <v/>
      </c>
      <c r="H9" s="107">
        <f>'A REMPLIR - PERSONNALISATION'!H12</f>
        <v>0</v>
      </c>
    </row>
    <row r="10" spans="1:14" x14ac:dyDescent="0.25">
      <c r="C10" t="str">
        <f>IF('A REMPLIR - PERSONNALISATION'!H13&gt;0,"A-01175","")</f>
        <v/>
      </c>
      <c r="F10" t="str">
        <f>IF('A REMPLIR - PERSONNALISATION'!H13&gt;0,'A REMPLIR - PERSONNALISATION'!F13,"")</f>
        <v/>
      </c>
      <c r="G10" t="str">
        <f>IF('A REMPLIR - PERSONNALISATION'!H13&gt;0,'A REMPLIR - PERSONNALISATION'!G13,"")</f>
        <v/>
      </c>
      <c r="H10" s="107">
        <f>'A REMPLIR - PERSONNALISATION'!H13</f>
        <v>0</v>
      </c>
    </row>
    <row r="11" spans="1:14" x14ac:dyDescent="0.25">
      <c r="C11" t="str">
        <f>IF('A REMPLIR - PERSONNALISATION'!H14&gt;0,"A-01177","")</f>
        <v/>
      </c>
      <c r="F11" t="str">
        <f>IF('A REMPLIR - PERSONNALISATION'!H14&gt;0,'A REMPLIR - PERSONNALISATION'!F14,"")</f>
        <v/>
      </c>
      <c r="G11" t="str">
        <f>IF('A REMPLIR - PERSONNALISATION'!H14&gt;0,'A REMPLIR - PERSONNALISATION'!G14,"")</f>
        <v/>
      </c>
      <c r="H11" s="107">
        <f>'A REMPLIR - PERSONNALISATION'!H14</f>
        <v>0</v>
      </c>
    </row>
    <row r="12" spans="1:14" x14ac:dyDescent="0.25">
      <c r="C12" t="str">
        <f>IF('A REMPLIR - PERSONNALISATION'!H15&gt;0,"A-01179","")</f>
        <v/>
      </c>
      <c r="F12" t="str">
        <f>IF('A REMPLIR - PERSONNALISATION'!H15&gt;0,'A REMPLIR - PERSONNALISATION'!F15,"")</f>
        <v/>
      </c>
      <c r="G12" t="str">
        <f>IF('A REMPLIR - PERSONNALISATION'!H15&gt;0,'A REMPLIR - PERSONNALISATION'!G15,"")</f>
        <v/>
      </c>
      <c r="H12" s="107">
        <f>'A REMPLIR - PERSONNALISATION'!H15</f>
        <v>0</v>
      </c>
    </row>
    <row r="13" spans="1:14" x14ac:dyDescent="0.25">
      <c r="C13" t="str">
        <f>IF('A REMPLIR - PERSONNALISATION'!H16&gt;0,"A-01181","")</f>
        <v/>
      </c>
      <c r="F13" t="str">
        <f>IF('A REMPLIR - PERSONNALISATION'!H16&gt;0,'A REMPLIR - PERSONNALISATION'!F16,"")</f>
        <v/>
      </c>
      <c r="G13" t="str">
        <f>IF('A REMPLIR - PERSONNALISATION'!H16&gt;0,'A REMPLIR - PERSONNALISATION'!G16,"")</f>
        <v/>
      </c>
      <c r="H13" s="107">
        <f>'A REMPLIR - PERSONNALISATION'!H16</f>
        <v>0</v>
      </c>
    </row>
    <row r="14" spans="1:14" x14ac:dyDescent="0.25">
      <c r="C14" t="str">
        <f>IF('A REMPLIR - PERSONNALISATION'!H17&gt;0,"A-01183","")</f>
        <v/>
      </c>
      <c r="F14" t="str">
        <f>IF('A REMPLIR - PERSONNALISATION'!H17&gt;0,'A REMPLIR - PERSONNALISATION'!F17,"")</f>
        <v/>
      </c>
      <c r="G14" t="str">
        <f>IF('A REMPLIR - PERSONNALISATION'!H17&gt;0,'A REMPLIR - PERSONNALISATION'!G17,"")</f>
        <v/>
      </c>
      <c r="H14" s="107">
        <f>'A REMPLIR - PERSONNALISATION'!H17</f>
        <v>0</v>
      </c>
    </row>
    <row r="15" spans="1:14" x14ac:dyDescent="0.25">
      <c r="C15" t="str">
        <f>IF('A REMPLIR - PERSONNALISATION'!H18&gt;0,"A-01185","")</f>
        <v/>
      </c>
      <c r="F15" t="str">
        <f>IF('A REMPLIR - PERSONNALISATION'!H18&gt;0,'A REMPLIR - PERSONNALISATION'!F18,"")</f>
        <v/>
      </c>
      <c r="G15" t="str">
        <f>IF('A REMPLIR - PERSONNALISATION'!H18&gt;0,'A REMPLIR - PERSONNALISATION'!G18,"")</f>
        <v/>
      </c>
      <c r="H15" s="107">
        <f>'A REMPLIR - PERSONNALISATION'!H18</f>
        <v>0</v>
      </c>
    </row>
    <row r="16" spans="1:14" x14ac:dyDescent="0.25">
      <c r="C16" t="str">
        <f>IF('A REMPLIR - PERSONNALISATION'!H19&gt;0,"A-01187","")</f>
        <v/>
      </c>
      <c r="F16" t="str">
        <f>IF('A REMPLIR - PERSONNALISATION'!H19&gt;0,'A REMPLIR - PERSONNALISATION'!F19,"")</f>
        <v/>
      </c>
      <c r="G16" t="str">
        <f>IF('A REMPLIR - PERSONNALISATION'!H19&gt;0,'A REMPLIR - PERSONNALISATION'!G19,"")</f>
        <v/>
      </c>
      <c r="H16" s="107">
        <f>'A REMPLIR - PERSONNALISATION'!H19</f>
        <v>0</v>
      </c>
    </row>
    <row r="17" spans="3:8" x14ac:dyDescent="0.25">
      <c r="C17" t="str">
        <f>IF('A REMPLIR - PERSONNALISATION'!H20&gt;0,"A-01189","")</f>
        <v/>
      </c>
      <c r="F17" t="str">
        <f>IF('A REMPLIR - PERSONNALISATION'!H20&gt;0,'A REMPLIR - PERSONNALISATION'!F20,"")</f>
        <v/>
      </c>
      <c r="G17" t="str">
        <f>IF('A REMPLIR - PERSONNALISATION'!H20&gt;0,'A REMPLIR - PERSONNALISATION'!G20,"")</f>
        <v/>
      </c>
      <c r="H17" s="107">
        <f>'A REMPLIR - PERSONNALISATION'!H20</f>
        <v>0</v>
      </c>
    </row>
    <row r="18" spans="3:8" x14ac:dyDescent="0.25">
      <c r="C18" t="str">
        <f>IF('A REMPLIR - PERSONNALISATION'!H21&gt;0,"A-01191","")</f>
        <v/>
      </c>
      <c r="F18" t="str">
        <f>IF('A REMPLIR - PERSONNALISATION'!H21&gt;0,'A REMPLIR - PERSONNALISATION'!F21,"")</f>
        <v/>
      </c>
      <c r="G18" t="str">
        <f>IF('A REMPLIR - PERSONNALISATION'!H21&gt;0,'A REMPLIR - PERSONNALISATION'!G21,"")</f>
        <v/>
      </c>
      <c r="H18" s="107">
        <f>'A REMPLIR - PERSONNALISATION'!H21</f>
        <v>0</v>
      </c>
    </row>
    <row r="19" spans="3:8" x14ac:dyDescent="0.25">
      <c r="C19" t="str">
        <f>IF('A REMPLIR - PERSONNALISATION'!H22&gt;0,"A-01167","")</f>
        <v/>
      </c>
      <c r="F19" t="str">
        <f>IF('A REMPLIR - PERSONNALISATION'!H22&gt;0,'A REMPLIR - PERSONNALISATION'!F22,"")</f>
        <v/>
      </c>
      <c r="G19" t="str">
        <f>IF('A REMPLIR - PERSONNALISATION'!H22&gt;0,'A REMPLIR - PERSONNALISATION'!G22,"")</f>
        <v/>
      </c>
      <c r="H19" s="107">
        <f>'A REMPLIR - PERSONNALISATION'!H22</f>
        <v>0</v>
      </c>
    </row>
    <row r="20" spans="3:8" x14ac:dyDescent="0.25">
      <c r="C20" t="str">
        <f>IF('A REMPLIR - PERSONNALISATION'!H23&gt;0,"A-01169","")</f>
        <v/>
      </c>
      <c r="F20" t="str">
        <f>IF('A REMPLIR - PERSONNALISATION'!H23&gt;0,'A REMPLIR - PERSONNALISATION'!F23,"")</f>
        <v/>
      </c>
      <c r="G20" t="str">
        <f>IF('A REMPLIR - PERSONNALISATION'!H23&gt;0,'A REMPLIR - PERSONNALISATION'!G23,"")</f>
        <v/>
      </c>
      <c r="H20" s="107">
        <f>'A REMPLIR - PERSONNALISATION'!H23</f>
        <v>0</v>
      </c>
    </row>
    <row r="21" spans="3:8" x14ac:dyDescent="0.25">
      <c r="C21" t="str">
        <f>IF('A REMPLIR - PERSONNALISATION'!H24&gt;0,"A-01171","")</f>
        <v/>
      </c>
      <c r="F21" t="str">
        <f>IF('A REMPLIR - PERSONNALISATION'!H24&gt;0,'A REMPLIR - PERSONNALISATION'!F24,"")</f>
        <v/>
      </c>
      <c r="G21" t="str">
        <f>IF('A REMPLIR - PERSONNALISATION'!H24&gt;0,'A REMPLIR - PERSONNALISATION'!G24,"")</f>
        <v/>
      </c>
      <c r="H21" s="107">
        <f>'A REMPLIR - PERSONNALISATION'!H24</f>
        <v>0</v>
      </c>
    </row>
    <row r="22" spans="3:8" x14ac:dyDescent="0.25">
      <c r="C22" t="str">
        <f>IF('A REMPLIR - PERSONNALISATION'!H25&gt;0,"A-01193","")</f>
        <v/>
      </c>
      <c r="F22" t="str">
        <f>IF('A REMPLIR - PERSONNALISATION'!H25&gt;0,'A REMPLIR - PERSONNALISATION'!F25,"")</f>
        <v/>
      </c>
      <c r="G22" t="str">
        <f>IF('A REMPLIR - PERSONNALISATION'!H25&gt;0,'A REMPLIR - PERSONNALISATION'!G25,"")</f>
        <v/>
      </c>
      <c r="H22" s="107">
        <f>'A REMPLIR - PERSONNALISATION'!H25</f>
        <v>0</v>
      </c>
    </row>
    <row r="23" spans="3:8" x14ac:dyDescent="0.25">
      <c r="C23" t="str">
        <f>IF('A REMPLIR - PERSONNALISATION'!H26&gt;0,"A-01173","")</f>
        <v/>
      </c>
      <c r="F23" t="str">
        <f>IF('A REMPLIR - PERSONNALISATION'!H26&gt;0,'A REMPLIR - PERSONNALISATION'!F26,"")</f>
        <v/>
      </c>
      <c r="G23" t="str">
        <f>IF('A REMPLIR - PERSONNALISATION'!H26&gt;0,'A REMPLIR - PERSONNALISATION'!G26,"")</f>
        <v/>
      </c>
      <c r="H23" s="107">
        <f>'A REMPLIR - PERSONNALISATION'!H26</f>
        <v>0</v>
      </c>
    </row>
    <row r="24" spans="3:8" x14ac:dyDescent="0.25">
      <c r="C24" t="str">
        <f>IF('A REMPLIR - PERSONNALISATION'!H27&gt;0,"A-01222","")</f>
        <v/>
      </c>
      <c r="F24" t="str">
        <f>IF('A REMPLIR - PERSONNALISATION'!H27&gt;0,'A REMPLIR - PERSONNALISATION'!F27,"")</f>
        <v/>
      </c>
      <c r="G24" t="str">
        <f>IF('A REMPLIR - PERSONNALISATION'!H27&gt;0,'A REMPLIR - PERSONNALISATION'!G27,"")</f>
        <v/>
      </c>
      <c r="H24" s="107">
        <f>'A REMPLIR - PERSONNALISATION'!H27</f>
        <v>0</v>
      </c>
    </row>
    <row r="25" spans="3:8" x14ac:dyDescent="0.25">
      <c r="C25" t="str">
        <f>IF('A REMPLIR - PERSONNALISATION'!H28&gt;0,"A-01223","")</f>
        <v/>
      </c>
      <c r="F25" t="str">
        <f>IF('A REMPLIR - PERSONNALISATION'!H28&gt;0,'A REMPLIR - PERSONNALISATION'!F28,"")</f>
        <v/>
      </c>
      <c r="G25" t="str">
        <f>IF('A REMPLIR - PERSONNALISATION'!H28&gt;0,'A REMPLIR - PERSONNALISATION'!G28,"")</f>
        <v/>
      </c>
      <c r="H25" s="107">
        <f>'A REMPLIR - PERSONNALISATION'!H28</f>
        <v>0</v>
      </c>
    </row>
    <row r="26" spans="3:8" x14ac:dyDescent="0.25">
      <c r="C26" t="str">
        <f>IF('A REMPLIR - PERSONNALISATION'!H29&gt;0,"A-01225","")</f>
        <v/>
      </c>
      <c r="F26" t="str">
        <f>IF('A REMPLIR - PERSONNALISATION'!H29&gt;0,'A REMPLIR - PERSONNALISATION'!F29,"")</f>
        <v/>
      </c>
      <c r="G26" t="str">
        <f>IF('A REMPLIR - PERSONNALISATION'!H29&gt;0,'A REMPLIR - PERSONNALISATION'!G29,"")</f>
        <v/>
      </c>
      <c r="H26" s="107">
        <f>'A REMPLIR - PERSONNALISATION'!H29</f>
        <v>0</v>
      </c>
    </row>
    <row r="27" spans="3:8" x14ac:dyDescent="0.25">
      <c r="C27" t="str">
        <f>IF('A REMPLIR - PERSONNALISATION'!H30&gt;0,"A-01224","")</f>
        <v/>
      </c>
      <c r="F27" t="str">
        <f>IF('A REMPLIR - PERSONNALISATION'!H30&gt;0,'A REMPLIR - PERSONNALISATION'!F30,"")</f>
        <v/>
      </c>
      <c r="G27" t="str">
        <f>IF('A REMPLIR - PERSONNALISATION'!H30&gt;0,'A REMPLIR - PERSONNALISATION'!G30,"")</f>
        <v/>
      </c>
      <c r="H27" s="107">
        <f>'A REMPLIR - PERSONNALISATION'!H30</f>
        <v>0</v>
      </c>
    </row>
    <row r="28" spans="3:8" x14ac:dyDescent="0.25">
      <c r="C28" t="str">
        <f>IF('A REMPLIR - PERSONNALISATION'!H31&gt;0,"A-01226","")</f>
        <v/>
      </c>
      <c r="F28" t="str">
        <f>IF('A REMPLIR - PERSONNALISATION'!H31&gt;0,'A REMPLIR - PERSONNALISATION'!F31,"")</f>
        <v/>
      </c>
      <c r="G28" t="str">
        <f>IF('A REMPLIR - PERSONNALISATION'!H31&gt;0,'A REMPLIR - PERSONNALISATION'!G31,"")</f>
        <v/>
      </c>
      <c r="H28" s="107">
        <f>'A REMPLIR - PERSONNALISATION'!H31</f>
        <v>0</v>
      </c>
    </row>
    <row r="29" spans="3:8" x14ac:dyDescent="0.25">
      <c r="C29" t="str">
        <f>IF('A REMPLIR - PERSONNALISATION'!H32&gt;0,"A-01227","")</f>
        <v/>
      </c>
      <c r="F29" t="str">
        <f>IF('A REMPLIR - PERSONNALISATION'!H32&gt;0,'A REMPLIR - PERSONNALISATION'!F32,"")</f>
        <v/>
      </c>
      <c r="G29" t="str">
        <f>IF('A REMPLIR - PERSONNALISATION'!H32&gt;0,'A REMPLIR - PERSONNALISATION'!G32,"")</f>
        <v/>
      </c>
      <c r="H29" s="107">
        <f>'A REMPLIR - PERSONNALISATION'!H32</f>
        <v>0</v>
      </c>
    </row>
    <row r="30" spans="3:8" x14ac:dyDescent="0.25">
      <c r="C30" t="str">
        <f>IF('A REMPLIR - PERSONNALISATION'!H33&gt;0,"A-01228","")</f>
        <v/>
      </c>
      <c r="F30" t="str">
        <f>IF('A REMPLIR - PERSONNALISATION'!H33&gt;0,'A REMPLIR - PERSONNALISATION'!F33,"")</f>
        <v/>
      </c>
      <c r="G30" t="str">
        <f>IF('A REMPLIR - PERSONNALISATION'!H33&gt;0,'A REMPLIR - PERSONNALISATION'!G33,"")</f>
        <v/>
      </c>
      <c r="H30" s="107">
        <f>'A REMPLIR - PERSONNALISATION'!H33</f>
        <v>0</v>
      </c>
    </row>
    <row r="31" spans="3:8" x14ac:dyDescent="0.25">
      <c r="F31" t="str">
        <f>IF('A REMPLIR - PERSONNALISATION'!H34&gt;0,'A REMPLIR - PERSONNALISATION'!F34,"")</f>
        <v/>
      </c>
      <c r="G31" t="str">
        <f>IF('A REMPLIR - PERSONNALISATION'!H34&gt;0,'A REMPLIR - PERSONNALISATION'!G34,"")</f>
        <v/>
      </c>
      <c r="H31" s="107">
        <f>'A REMPLIR - PERSONNALISATION'!H34</f>
        <v>0</v>
      </c>
    </row>
    <row r="32" spans="3:8" x14ac:dyDescent="0.25">
      <c r="F32" t="str">
        <f>IF('A REMPLIR - PERSONNALISATION'!H35&gt;0,'A REMPLIR - PERSONNALISATION'!F35,"")</f>
        <v/>
      </c>
      <c r="G32" t="str">
        <f>IF('A REMPLIR - PERSONNALISATION'!H35&gt;0,'A REMPLIR - PERSONNALISATION'!G35,"")</f>
        <v/>
      </c>
      <c r="H32" s="107">
        <f>'A REMPLIR - PERSONNALISATION'!H35</f>
        <v>0</v>
      </c>
    </row>
    <row r="33" spans="3:8" x14ac:dyDescent="0.25">
      <c r="F33" t="str">
        <f>IF('A REMPLIR - PERSONNALISATION'!H36&gt;0,'A REMPLIR - PERSONNALISATION'!F36,"")</f>
        <v/>
      </c>
      <c r="G33" t="str">
        <f>IF('A REMPLIR - PERSONNALISATION'!H36&gt;0,'A REMPLIR - PERSONNALISATION'!G36,"")</f>
        <v/>
      </c>
      <c r="H33" s="107">
        <f>'A REMPLIR - PERSONNALISATION'!H36</f>
        <v>0</v>
      </c>
    </row>
    <row r="34" spans="3:8" x14ac:dyDescent="0.25">
      <c r="F34" t="str">
        <f>IF('A REMPLIR - PERSONNALISATION'!H37&gt;0,'A REMPLIR - PERSONNALISATION'!F37,"")</f>
        <v/>
      </c>
      <c r="G34" t="str">
        <f>IF('A REMPLIR - PERSONNALISATION'!H37&gt;0,'A REMPLIR - PERSONNALISATION'!G37,"")</f>
        <v/>
      </c>
      <c r="H34" s="107">
        <f>'A REMPLIR - PERSONNALISATION'!H37</f>
        <v>0</v>
      </c>
    </row>
    <row r="35" spans="3:8" x14ac:dyDescent="0.25">
      <c r="F35" t="str">
        <f>IF('A REMPLIR - PERSONNALISATION'!H38&gt;0,'A REMPLIR - PERSONNALISATION'!F38,"")</f>
        <v/>
      </c>
      <c r="G35" t="str">
        <f>IF('A REMPLIR - PERSONNALISATION'!H38&gt;0,'A REMPLIR - PERSONNALISATION'!G38,"")</f>
        <v/>
      </c>
      <c r="H35" s="107">
        <f>'A REMPLIR - PERSONNALISATION'!H38</f>
        <v>0</v>
      </c>
    </row>
    <row r="36" spans="3:8" x14ac:dyDescent="0.25">
      <c r="C36" t="str">
        <f>IF('A REMPLIR - PERSONNALISATION'!H51&gt;0,"A-01195","")</f>
        <v/>
      </c>
      <c r="F36" t="str">
        <f>IF('A REMPLIR - PERSONNALISATION'!H39&gt;0,'A REMPLIR - PERSONNALISATION'!F39,"")</f>
        <v/>
      </c>
      <c r="G36" t="str">
        <f>IF('A REMPLIR - PERSONNALISATION'!H39&gt;0,'A REMPLIR - PERSONNALISATION'!G39,"")</f>
        <v/>
      </c>
      <c r="H36" s="107">
        <f>'A REMPLIR - PERSONNALISATION'!H39</f>
        <v>0</v>
      </c>
    </row>
    <row r="37" spans="3:8" x14ac:dyDescent="0.25">
      <c r="C37" t="str">
        <f>IF('A REMPLIR - PERSONNALISATION'!H52&gt;0,"A-01195","")</f>
        <v/>
      </c>
      <c r="F37" t="str">
        <f>IF('A REMPLIR - PERSONNALISATION'!H40&gt;0,'A REMPLIR - PERSONNALISATION'!F40,"")</f>
        <v/>
      </c>
      <c r="G37" t="str">
        <f>IF('A REMPLIR - PERSONNALISATION'!H40&gt;0,'A REMPLIR - PERSONNALISATION'!G40,"")</f>
        <v/>
      </c>
      <c r="H37" s="107">
        <f>'A REMPLIR - PERSONNALISATION'!H40</f>
        <v>0</v>
      </c>
    </row>
    <row r="38" spans="3:8" x14ac:dyDescent="0.25">
      <c r="C38" t="str">
        <f>IF('A REMPLIR - PERSONNALISATION'!H53&gt;0,"A-01195","")</f>
        <v/>
      </c>
      <c r="F38" t="str">
        <f>IF('A REMPLIR - PERSONNALISATION'!H41&gt;0,'A REMPLIR - PERSONNALISATION'!F41,"")</f>
        <v/>
      </c>
      <c r="G38" t="str">
        <f>IF('A REMPLIR - PERSONNALISATION'!H41&gt;0,'A REMPLIR - PERSONNALISATION'!G41,"")</f>
        <v/>
      </c>
      <c r="H38" s="107">
        <f>'A REMPLIR - PERSONNALISATION'!H41</f>
        <v>0</v>
      </c>
    </row>
    <row r="39" spans="3:8" x14ac:dyDescent="0.25">
      <c r="C39" t="str">
        <f>IF('A REMPLIR - PERSONNALISATION'!H54&gt;0,"A-01195","")</f>
        <v/>
      </c>
      <c r="F39" t="str">
        <f>IF('A REMPLIR - PERSONNALISATION'!H42&gt;0,'A REMPLIR - PERSONNALISATION'!F42,"")</f>
        <v/>
      </c>
      <c r="G39" t="str">
        <f>IF('A REMPLIR - PERSONNALISATION'!H42&gt;0,'A REMPLIR - PERSONNALISATION'!G42,"")</f>
        <v/>
      </c>
      <c r="H39" s="107">
        <f>'A REMPLIR - PERSONNALISATION'!H42</f>
        <v>0</v>
      </c>
    </row>
    <row r="40" spans="3:8" x14ac:dyDescent="0.25">
      <c r="C40" t="str">
        <f>IF('A REMPLIR - PERSONNALISATION'!H55&gt;0,"A-01195","")</f>
        <v/>
      </c>
      <c r="F40" t="str">
        <f>IF('A REMPLIR - PERSONNALISATION'!H43&gt;0,'A REMPLIR - PERSONNALISATION'!F43,"")</f>
        <v/>
      </c>
      <c r="G40" t="str">
        <f>IF('A REMPLIR - PERSONNALISATION'!H43&gt;0,'A REMPLIR - PERSONNALISATION'!G43,"")</f>
        <v/>
      </c>
      <c r="H40" s="107">
        <f>'A REMPLIR - PERSONNALISATION'!H43</f>
        <v>0</v>
      </c>
    </row>
    <row r="41" spans="3:8" x14ac:dyDescent="0.25">
      <c r="C41" t="str">
        <f>IF('A REMPLIR - PERSONNALISATION'!H56&gt;0,"A-01195","")</f>
        <v/>
      </c>
      <c r="F41" t="str">
        <f>IF('A REMPLIR - PERSONNALISATION'!H44&gt;0,'A REMPLIR - PERSONNALISATION'!F44,"")</f>
        <v/>
      </c>
      <c r="G41" t="str">
        <f>IF('A REMPLIR - PERSONNALISATION'!H44&gt;0,'A REMPLIR - PERSONNALISATION'!G44,"")</f>
        <v/>
      </c>
      <c r="H41" s="107">
        <f>'A REMPLIR - PERSONNALISATION'!H44</f>
        <v>0</v>
      </c>
    </row>
    <row r="42" spans="3:8" x14ac:dyDescent="0.25">
      <c r="C42" t="str">
        <f>IF('A REMPLIR - PERSONNALISATION'!H57&gt;0,"A-01195","")</f>
        <v/>
      </c>
      <c r="F42" t="str">
        <f>IF('A REMPLIR - PERSONNALISATION'!H45&gt;0,'A REMPLIR - PERSONNALISATION'!F45,"")</f>
        <v/>
      </c>
      <c r="G42" t="str">
        <f>IF('A REMPLIR - PERSONNALISATION'!H45&gt;0,'A REMPLIR - PERSONNALISATION'!G45,"")</f>
        <v/>
      </c>
      <c r="H42" s="107">
        <f>'A REMPLIR - PERSONNALISATION'!H45</f>
        <v>0</v>
      </c>
    </row>
    <row r="43" spans="3:8" x14ac:dyDescent="0.25">
      <c r="C43" t="str">
        <f>IF('A REMPLIR - PERSONNALISATION'!H58&gt;0,"A-01195","")</f>
        <v/>
      </c>
      <c r="F43" t="str">
        <f>IF('A REMPLIR - PERSONNALISATION'!H46&gt;0,'A REMPLIR - PERSONNALISATION'!F46,"")</f>
        <v/>
      </c>
      <c r="G43" t="str">
        <f>IF('A REMPLIR - PERSONNALISATION'!H46&gt;0,'A REMPLIR - PERSONNALISATION'!G46,"")</f>
        <v/>
      </c>
      <c r="H43" s="107">
        <f>'A REMPLIR - PERSONNALISATION'!H46</f>
        <v>0</v>
      </c>
    </row>
    <row r="44" spans="3:8" x14ac:dyDescent="0.25">
      <c r="C44" t="str">
        <f>IF('A REMPLIR - PERSONNALISATION'!H59&gt;0,"A-01195","")</f>
        <v/>
      </c>
      <c r="F44" t="str">
        <f>IF('A REMPLIR - PERSONNALISATION'!H47&gt;0,'A REMPLIR - PERSONNALISATION'!F47,"")</f>
        <v/>
      </c>
      <c r="G44" t="str">
        <f>IF('A REMPLIR - PERSONNALISATION'!H47&gt;0,'A REMPLIR - PERSONNALISATION'!G47,"")</f>
        <v/>
      </c>
      <c r="H44" s="107">
        <f>'A REMPLIR - PERSONNALISATION'!H47</f>
        <v>0</v>
      </c>
    </row>
    <row r="45" spans="3:8" x14ac:dyDescent="0.25">
      <c r="C45" t="str">
        <f>IF('A REMPLIR - PERSONNALISATION'!H60&gt;0,"A-01195","")</f>
        <v/>
      </c>
      <c r="F45" t="str">
        <f>IF('A REMPLIR - PERSONNALISATION'!H48&gt;0,'A REMPLIR - PERSONNALISATION'!F48,"")</f>
        <v/>
      </c>
      <c r="G45" t="str">
        <f>IF('A REMPLIR - PERSONNALISATION'!H48&gt;0,'A REMPLIR - PERSONNALISATION'!G48,"")</f>
        <v/>
      </c>
      <c r="H45" s="107">
        <f>'A REMPLIR - PERSONNALISATION'!H48</f>
        <v>0</v>
      </c>
    </row>
    <row r="46" spans="3:8" x14ac:dyDescent="0.25">
      <c r="C46" t="str">
        <f>IF('A REMPLIR - PERSONNALISATION'!H61&gt;0,"A-01195","")</f>
        <v/>
      </c>
      <c r="F46" t="str">
        <f>IF('A REMPLIR - PERSONNALISATION'!H49&gt;0,'A REMPLIR - PERSONNALISATION'!F49,"")</f>
        <v/>
      </c>
      <c r="G46" t="str">
        <f>IF('A REMPLIR - PERSONNALISATION'!H49&gt;0,'A REMPLIR - PERSONNALISATION'!G49,"")</f>
        <v/>
      </c>
      <c r="H46" s="107">
        <f>'A REMPLIR - PERSONNALISATION'!H49</f>
        <v>0</v>
      </c>
    </row>
    <row r="47" spans="3:8" x14ac:dyDescent="0.25">
      <c r="C47" t="str">
        <f>IF('A REMPLIR - PERSONNALISATION'!H62&gt;0,"A-01195","")</f>
        <v/>
      </c>
      <c r="F47" t="str">
        <f>IF('A REMPLIR - PERSONNALISATION'!H50&gt;0,'A REMPLIR - PERSONNALISATION'!F50,"")</f>
        <v/>
      </c>
      <c r="G47" t="str">
        <f>IF('A REMPLIR - PERSONNALISATION'!H50&gt;0,'A REMPLIR - PERSONNALISATION'!G50,"")</f>
        <v/>
      </c>
      <c r="H47" s="107">
        <f>'A REMPLIR - PERSONNALISATION'!H50</f>
        <v>0</v>
      </c>
    </row>
    <row r="48" spans="3:8" x14ac:dyDescent="0.25">
      <c r="C48" t="str">
        <f>IF('A REMPLIR - PERSONNALISATION'!H63&gt;0,"A-01195","")</f>
        <v/>
      </c>
      <c r="F48" t="str">
        <f>IF('A REMPLIR - PERSONNALISATION'!H51&gt;0,'A REMPLIR - PERSONNALISATION'!F51,"")</f>
        <v/>
      </c>
      <c r="G48" t="str">
        <f>IF('A REMPLIR - PERSONNALISATION'!H51&gt;0,'A REMPLIR - PERSONNALISATION'!G51,"")</f>
        <v/>
      </c>
      <c r="H48" s="107">
        <f>'A REMPLIR - PERSONNALISATION'!H51</f>
        <v>0</v>
      </c>
    </row>
    <row r="49" spans="3:8" x14ac:dyDescent="0.25">
      <c r="C49" t="str">
        <f>IF('A REMPLIR - PERSONNALISATION'!H64&gt;0,"A-01195","")</f>
        <v/>
      </c>
      <c r="F49" t="str">
        <f>IF('A REMPLIR - PERSONNALISATION'!H52&gt;0,'A REMPLIR - PERSONNALISATION'!F52,"")</f>
        <v/>
      </c>
      <c r="G49" t="str">
        <f>IF('A REMPLIR - PERSONNALISATION'!H52&gt;0,'A REMPLIR - PERSONNALISATION'!G52,"")</f>
        <v/>
      </c>
      <c r="H49" s="107">
        <f>'A REMPLIR - PERSONNALISATION'!H52</f>
        <v>0</v>
      </c>
    </row>
    <row r="50" spans="3:8" x14ac:dyDescent="0.25">
      <c r="C50" t="str">
        <f>IF('A REMPLIR - PERSONNALISATION'!H65&gt;0,"A-01195","")</f>
        <v/>
      </c>
      <c r="F50" t="str">
        <f>IF('A REMPLIR - PERSONNALISATION'!H53&gt;0,'A REMPLIR - PERSONNALISATION'!F53,"")</f>
        <v/>
      </c>
      <c r="G50" t="str">
        <f>IF('A REMPLIR - PERSONNALISATION'!H53&gt;0,'A REMPLIR - PERSONNALISATION'!G53,"")</f>
        <v/>
      </c>
      <c r="H50" s="107">
        <f>'A REMPLIR - PERSONNALISATION'!H53</f>
        <v>0</v>
      </c>
    </row>
    <row r="51" spans="3:8" x14ac:dyDescent="0.25">
      <c r="C51" t="str">
        <f>IF('A REMPLIR - PERSONNALISATION'!H66&gt;0,"A-01195","")</f>
        <v/>
      </c>
      <c r="F51" t="str">
        <f>IF('A REMPLIR - PERSONNALISATION'!H54&gt;0,'A REMPLIR - PERSONNALISATION'!F54,"")</f>
        <v/>
      </c>
      <c r="G51" t="str">
        <f>IF('A REMPLIR - PERSONNALISATION'!H54&gt;0,'A REMPLIR - PERSONNALISATION'!G54,"")</f>
        <v/>
      </c>
      <c r="H51" s="107">
        <f>'A REMPLIR - PERSONNALISATION'!H54</f>
        <v>0</v>
      </c>
    </row>
    <row r="52" spans="3:8" x14ac:dyDescent="0.25">
      <c r="C52" t="str">
        <f>IF('A REMPLIR - PERSONNALISATION'!H67&gt;0,"A-01195","")</f>
        <v/>
      </c>
      <c r="F52" t="str">
        <f>IF('A REMPLIR - PERSONNALISATION'!H55&gt;0,'A REMPLIR - PERSONNALISATION'!F55,"")</f>
        <v/>
      </c>
      <c r="G52" t="str">
        <f>IF('A REMPLIR - PERSONNALISATION'!H55&gt;0,'A REMPLIR - PERSONNALISATION'!G55,"")</f>
        <v/>
      </c>
      <c r="H52" s="107">
        <f>'A REMPLIR - PERSONNALISATION'!H55</f>
        <v>0</v>
      </c>
    </row>
    <row r="53" spans="3:8" x14ac:dyDescent="0.25">
      <c r="C53" t="str">
        <f>IF('A REMPLIR - PERSONNALISATION'!H68&gt;0,"A-01195","")</f>
        <v/>
      </c>
      <c r="F53" t="str">
        <f>IF('A REMPLIR - PERSONNALISATION'!H56&gt;0,'A REMPLIR - PERSONNALISATION'!F56,"")</f>
        <v/>
      </c>
      <c r="G53" t="str">
        <f>IF('A REMPLIR - PERSONNALISATION'!H56&gt;0,'A REMPLIR - PERSONNALISATION'!G56,"")</f>
        <v/>
      </c>
      <c r="H53" s="107">
        <f>'A REMPLIR - PERSONNALISATION'!H56</f>
        <v>0</v>
      </c>
    </row>
    <row r="54" spans="3:8" x14ac:dyDescent="0.25">
      <c r="F54" t="str">
        <f>IF('A REMPLIR - PERSONNALISATION'!H57&gt;0,'A REMPLIR - PERSONNALISATION'!F57,"")</f>
        <v/>
      </c>
      <c r="G54" t="str">
        <f>IF('A REMPLIR - PERSONNALISATION'!H57&gt;0,'A REMPLIR - PERSONNALISATION'!G57,"")</f>
        <v/>
      </c>
      <c r="H54" s="107">
        <f>'A REMPLIR - PERSONNALISATION'!H57</f>
        <v>0</v>
      </c>
    </row>
    <row r="55" spans="3:8" x14ac:dyDescent="0.25">
      <c r="C55" t="str">
        <f>IF('A REMPLIR - PERSONNALISATION'!H70&gt;0,"A-01195","")</f>
        <v/>
      </c>
      <c r="F55" t="str">
        <f>IF('A REMPLIR - PERSONNALISATION'!H58&gt;0,'A REMPLIR - PERSONNALISATION'!F58,"")</f>
        <v/>
      </c>
      <c r="G55" t="str">
        <f>IF('A REMPLIR - PERSONNALISATION'!H58&gt;0,'A REMPLIR - PERSONNALISATION'!G58,"")</f>
        <v/>
      </c>
      <c r="H55" s="107">
        <f>'A REMPLIR - PERSONNALISATION'!H58</f>
        <v>0</v>
      </c>
    </row>
    <row r="56" spans="3:8" x14ac:dyDescent="0.25">
      <c r="C56" t="str">
        <f>IF('A REMPLIR - PERSONNALISATION'!H71&gt;0,"A-01195","")</f>
        <v/>
      </c>
      <c r="F56" t="str">
        <f>IF('A REMPLIR - PERSONNALISATION'!H59&gt;0,'A REMPLIR - PERSONNALISATION'!F59,"")</f>
        <v/>
      </c>
      <c r="G56" t="str">
        <f>IF('A REMPLIR - PERSONNALISATION'!H59&gt;0,'A REMPLIR - PERSONNALISATION'!G59,"")</f>
        <v/>
      </c>
      <c r="H56" s="107">
        <f>'A REMPLIR - PERSONNALISATION'!H59</f>
        <v>0</v>
      </c>
    </row>
    <row r="57" spans="3:8" x14ac:dyDescent="0.25">
      <c r="C57" t="str">
        <f>IF('A REMPLIR - PERSONNALISATION'!H72&gt;0,"A-01195","")</f>
        <v/>
      </c>
      <c r="F57" t="str">
        <f>IF('A REMPLIR - PERSONNALISATION'!H60&gt;0,'A REMPLIR - PERSONNALISATION'!F60,"")</f>
        <v/>
      </c>
      <c r="G57" t="str">
        <f>IF('A REMPLIR - PERSONNALISATION'!H60&gt;0,'A REMPLIR - PERSONNALISATION'!G60,"")</f>
        <v/>
      </c>
      <c r="H57" s="107">
        <f>'A REMPLIR - PERSONNALISATION'!H60</f>
        <v>0</v>
      </c>
    </row>
    <row r="58" spans="3:8" x14ac:dyDescent="0.25">
      <c r="C58" t="str">
        <f>IF('A REMPLIR - PERSONNALISATION'!H73&gt;0,"A-01195","")</f>
        <v/>
      </c>
      <c r="F58" t="str">
        <f>IF('A REMPLIR - PERSONNALISATION'!H61&gt;0,'A REMPLIR - PERSONNALISATION'!F61,"")</f>
        <v/>
      </c>
      <c r="G58" t="str">
        <f>IF('A REMPLIR - PERSONNALISATION'!H61&gt;0,'A REMPLIR - PERSONNALISATION'!G61,"")</f>
        <v/>
      </c>
      <c r="H58" s="107">
        <f>'A REMPLIR - PERSONNALISATION'!H61</f>
        <v>0</v>
      </c>
    </row>
    <row r="59" spans="3:8" x14ac:dyDescent="0.25">
      <c r="C59" t="str">
        <f>IF('A REMPLIR - PERSONNALISATION'!H74&gt;0,"A-01195","")</f>
        <v/>
      </c>
      <c r="F59" t="str">
        <f>IF('A REMPLIR - PERSONNALISATION'!H62&gt;0,'A REMPLIR - PERSONNALISATION'!F62,"")</f>
        <v/>
      </c>
      <c r="G59" t="str">
        <f>IF('A REMPLIR - PERSONNALISATION'!H62&gt;0,'A REMPLIR - PERSONNALISATION'!G62,"")</f>
        <v/>
      </c>
      <c r="H59" s="107">
        <f>'A REMPLIR - PERSONNALISATION'!H62</f>
        <v>0</v>
      </c>
    </row>
    <row r="60" spans="3:8" x14ac:dyDescent="0.25">
      <c r="C60" t="str">
        <f>IF('A REMPLIR - PERSONNALISATION'!H75&gt;0,"A-01195","")</f>
        <v/>
      </c>
      <c r="F60" t="str">
        <f>IF('A REMPLIR - PERSONNALISATION'!H63&gt;0,'A REMPLIR - PERSONNALISATION'!F63,"")</f>
        <v/>
      </c>
      <c r="G60" t="str">
        <f>IF('A REMPLIR - PERSONNALISATION'!H63&gt;0,'A REMPLIR - PERSONNALISATION'!G63,"")</f>
        <v/>
      </c>
      <c r="H60" s="107">
        <f>'A REMPLIR - PERSONNALISATION'!H63</f>
        <v>0</v>
      </c>
    </row>
    <row r="61" spans="3:8" x14ac:dyDescent="0.25">
      <c r="C61" t="str">
        <f>IF('A REMPLIR - PERSONNALISATION'!H76&gt;0,"A-01195","")</f>
        <v/>
      </c>
      <c r="F61" t="str">
        <f>IF('A REMPLIR - PERSONNALISATION'!H64&gt;0,'A REMPLIR - PERSONNALISATION'!F64,"")</f>
        <v/>
      </c>
      <c r="G61" t="str">
        <f>IF('A REMPLIR - PERSONNALISATION'!H64&gt;0,'A REMPLIR - PERSONNALISATION'!G64,"")</f>
        <v/>
      </c>
      <c r="H61" s="107">
        <f>'A REMPLIR - PERSONNALISATION'!H64</f>
        <v>0</v>
      </c>
    </row>
    <row r="62" spans="3:8" x14ac:dyDescent="0.25">
      <c r="C62" t="str">
        <f>IF('A REMPLIR - PERSONNALISATION'!H77&gt;0,"A-01195","")</f>
        <v/>
      </c>
      <c r="F62" t="str">
        <f>IF('A REMPLIR - PERSONNALISATION'!H65&gt;0,'A REMPLIR - PERSONNALISATION'!F65,"")</f>
        <v/>
      </c>
      <c r="G62" t="str">
        <f>IF('A REMPLIR - PERSONNALISATION'!H65&gt;0,'A REMPLIR - PERSONNALISATION'!G65,"")</f>
        <v/>
      </c>
      <c r="H62" s="107">
        <f>'A REMPLIR - PERSONNALISATION'!H65</f>
        <v>0</v>
      </c>
    </row>
    <row r="63" spans="3:8" x14ac:dyDescent="0.25">
      <c r="C63" t="str">
        <f>IF('A REMPLIR - PERSONNALISATION'!H78&gt;0,"A-01195","")</f>
        <v/>
      </c>
      <c r="F63" t="str">
        <f>IF('A REMPLIR - PERSONNALISATION'!H78&gt;0,'A REMPLIR - PERSONNALISATION'!F78,"")</f>
        <v/>
      </c>
      <c r="G63" t="str">
        <f>IF('A REMPLIR - PERSONNALISATION'!H66&gt;0,'A REMPLIR - PERSONNALISATION'!G66,"")</f>
        <v/>
      </c>
      <c r="H63" s="107">
        <f>'A REMPLIR - PERSONNALISATION'!H66</f>
        <v>0</v>
      </c>
    </row>
    <row r="64" spans="3:8" x14ac:dyDescent="0.25">
      <c r="C64" t="str">
        <f>IF('A REMPLIR - PERSONNALISATION'!H79&gt;0,"A-01195","")</f>
        <v/>
      </c>
      <c r="F64" t="str">
        <f>IF('A REMPLIR - PERSONNALISATION'!H79&gt;0,'A REMPLIR - PERSONNALISATION'!F79,"")</f>
        <v/>
      </c>
      <c r="G64" t="str">
        <f>IF('A REMPLIR - PERSONNALISATION'!H67&gt;0,'A REMPLIR - PERSONNALISATION'!G67,"")</f>
        <v/>
      </c>
      <c r="H64" s="107">
        <f>'A REMPLIR - PERSONNALISATION'!H67</f>
        <v>0</v>
      </c>
    </row>
    <row r="65" spans="3:8" x14ac:dyDescent="0.25">
      <c r="C65" t="str">
        <f>IF('A REMPLIR - PERSONNALISATION'!H80&gt;0,"A-01195","")</f>
        <v/>
      </c>
      <c r="F65" t="str">
        <f>IF('A REMPLIR - PERSONNALISATION'!H80&gt;0,'A REMPLIR - PERSONNALISATION'!F80,"")</f>
        <v/>
      </c>
      <c r="G65" t="str">
        <f>IF('A REMPLIR - PERSONNALISATION'!H68&gt;0,'A REMPLIR - PERSONNALISATION'!G68,"")</f>
        <v/>
      </c>
      <c r="H65" s="107">
        <f>'A REMPLIR - PERSONNALISATION'!H68</f>
        <v>0</v>
      </c>
    </row>
    <row r="66" spans="3:8" x14ac:dyDescent="0.25">
      <c r="C66" t="str">
        <f>IF('A REMPLIR - PERSONNALISATION'!H81&gt;0,"A-01195","")</f>
        <v/>
      </c>
      <c r="F66" t="str">
        <f>IF('A REMPLIR - PERSONNALISATION'!H81&gt;0,'A REMPLIR - PERSONNALISATION'!F81,"")</f>
        <v/>
      </c>
      <c r="G66" t="str">
        <f>IF('A REMPLIR - PERSONNALISATION'!H81&gt;0,'A REMPLIR - PERSONNALISATION'!G81,"")</f>
        <v/>
      </c>
      <c r="H66" t="str">
        <f>IF('A REMPLIR - PERSONNALISATION'!H81&gt;0,'A REMPLIR - PERSONNALISATION'!H81,"")</f>
        <v/>
      </c>
    </row>
    <row r="67" spans="3:8" x14ac:dyDescent="0.25">
      <c r="C67" t="str">
        <f>IF('A REMPLIR - PERSONNALISATION'!H82&gt;0,"A-01195","")</f>
        <v/>
      </c>
      <c r="F67" t="str">
        <f>IF('A REMPLIR - PERSONNALISATION'!H82&gt;0,'A REMPLIR - PERSONNALISATION'!F82,"")</f>
        <v/>
      </c>
      <c r="G67" t="str">
        <f>IF('A REMPLIR - PERSONNALISATION'!H82&gt;0,'A REMPLIR - PERSONNALISATION'!G82,"")</f>
        <v/>
      </c>
      <c r="H67" t="str">
        <f>IF('A REMPLIR - PERSONNALISATION'!H82&gt;0,'A REMPLIR - PERSONNALISATION'!H82,"")</f>
        <v/>
      </c>
    </row>
    <row r="68" spans="3:8" x14ac:dyDescent="0.25">
      <c r="C68" t="str">
        <f>IF('A REMPLIR - PERSONNALISATION'!H83&gt;0,"A-01195","")</f>
        <v/>
      </c>
      <c r="F68" t="str">
        <f>IF('A REMPLIR - PERSONNALISATION'!H83&gt;0,'A REMPLIR - PERSONNALISATION'!F83,"")</f>
        <v/>
      </c>
      <c r="G68" t="str">
        <f>IF('A REMPLIR - PERSONNALISATION'!H83&gt;0,'A REMPLIR - PERSONNALISATION'!G83,"")</f>
        <v/>
      </c>
      <c r="H68" t="str">
        <f>IF('A REMPLIR - PERSONNALISATION'!H83&gt;0,'A REMPLIR - PERSONNALISATION'!H83,"")</f>
        <v/>
      </c>
    </row>
    <row r="69" spans="3:8" x14ac:dyDescent="0.25">
      <c r="C69" t="str">
        <f>IF('A REMPLIR - PERSONNALISATION'!H84&gt;0,"A-01195","")</f>
        <v/>
      </c>
      <c r="F69" t="str">
        <f>IF('A REMPLIR - PERSONNALISATION'!H84&gt;0,'A REMPLIR - PERSONNALISATION'!F84,"")</f>
        <v/>
      </c>
      <c r="G69" t="str">
        <f>IF('A REMPLIR - PERSONNALISATION'!H84&gt;0,'A REMPLIR - PERSONNALISATION'!G84,"")</f>
        <v/>
      </c>
      <c r="H69" t="str">
        <f>IF('A REMPLIR - PERSONNALISATION'!H84&gt;0,'A REMPLIR - PERSONNALISATION'!H84,"")</f>
        <v/>
      </c>
    </row>
    <row r="70" spans="3:8" x14ac:dyDescent="0.25">
      <c r="C70" t="str">
        <f>IF('A REMPLIR - PERSONNALISATION'!H85&gt;0,"A-01195","")</f>
        <v/>
      </c>
      <c r="F70" t="str">
        <f>IF('A REMPLIR - PERSONNALISATION'!H85&gt;0,'A REMPLIR - PERSONNALISATION'!F85,"")</f>
        <v/>
      </c>
      <c r="G70" t="str">
        <f>IF('A REMPLIR - PERSONNALISATION'!H85&gt;0,'A REMPLIR - PERSONNALISATION'!G85,"")</f>
        <v/>
      </c>
      <c r="H70" t="str">
        <f>IF('A REMPLIR - PERSONNALISATION'!H85&gt;0,'A REMPLIR - PERSONNALISATION'!H85,"")</f>
        <v/>
      </c>
    </row>
    <row r="71" spans="3:8" x14ac:dyDescent="0.25">
      <c r="C71" t="str">
        <f>IF('A REMPLIR - PERSONNALISATION'!H86&gt;0,"A-01195","")</f>
        <v/>
      </c>
      <c r="F71" t="str">
        <f>IF('A REMPLIR - PERSONNALISATION'!H86&gt;0,'A REMPLIR - PERSONNALISATION'!F86,"")</f>
        <v/>
      </c>
      <c r="G71" t="str">
        <f>IF('A REMPLIR - PERSONNALISATION'!H86&gt;0,'A REMPLIR - PERSONNALISATION'!G86,"")</f>
        <v/>
      </c>
      <c r="H71" t="str">
        <f>IF('A REMPLIR - PERSONNALISATION'!H86&gt;0,'A REMPLIR - PERSONNALISATION'!H86,"")</f>
        <v/>
      </c>
    </row>
    <row r="72" spans="3:8" x14ac:dyDescent="0.25">
      <c r="C72" t="str">
        <f>IF('A REMPLIR - PERSONNALISATION'!H87&gt;0,"A-01195","")</f>
        <v/>
      </c>
      <c r="F72" t="str">
        <f>IF('A REMPLIR - PERSONNALISATION'!H87&gt;0,'A REMPLIR - PERSONNALISATION'!F87,"")</f>
        <v/>
      </c>
      <c r="G72" t="str">
        <f>IF('A REMPLIR - PERSONNALISATION'!H87&gt;0,'A REMPLIR - PERSONNALISATION'!G87,"")</f>
        <v/>
      </c>
      <c r="H72" t="str">
        <f>IF('A REMPLIR - PERSONNALISATION'!H87&gt;0,'A REMPLIR - PERSONNALISATION'!H87,"")</f>
        <v/>
      </c>
    </row>
    <row r="73" spans="3:8" x14ac:dyDescent="0.25">
      <c r="C73" t="str">
        <f>IF('A REMPLIR - PERSONNALISATION'!H88&gt;0,"A-01195","")</f>
        <v/>
      </c>
      <c r="F73" t="str">
        <f>IF('A REMPLIR - PERSONNALISATION'!H88&gt;0,'A REMPLIR - PERSONNALISATION'!F88,"")</f>
        <v/>
      </c>
      <c r="G73" t="str">
        <f>IF('A REMPLIR - PERSONNALISATION'!H88&gt;0,'A REMPLIR - PERSONNALISATION'!G88,"")</f>
        <v/>
      </c>
      <c r="H73" t="str">
        <f>IF('A REMPLIR - PERSONNALISATION'!H88&gt;0,'A REMPLIR - PERSONNALISATION'!H88,"")</f>
        <v/>
      </c>
    </row>
    <row r="74" spans="3:8" x14ac:dyDescent="0.25">
      <c r="C74" t="str">
        <f>IF('A REMPLIR - PERSONNALISATION'!H89&gt;0,"A-01195","")</f>
        <v/>
      </c>
      <c r="F74" t="str">
        <f>IF('A REMPLIR - PERSONNALISATION'!H89&gt;0,'A REMPLIR - PERSONNALISATION'!F89,"")</f>
        <v/>
      </c>
      <c r="G74" t="str">
        <f>IF('A REMPLIR - PERSONNALISATION'!H89&gt;0,'A REMPLIR - PERSONNALISATION'!G89,"")</f>
        <v/>
      </c>
      <c r="H74" t="str">
        <f>IF('A REMPLIR - PERSONNALISATION'!H89&gt;0,'A REMPLIR - PERSONNALISATION'!H89,"")</f>
        <v/>
      </c>
    </row>
    <row r="75" spans="3:8" x14ac:dyDescent="0.25">
      <c r="C75" t="str">
        <f>IF('A REMPLIR - PERSONNALISATION'!H90&gt;0,"A-01195","")</f>
        <v/>
      </c>
      <c r="F75" t="str">
        <f>IF('A REMPLIR - PERSONNALISATION'!H90&gt;0,'A REMPLIR - PERSONNALISATION'!F90,"")</f>
        <v/>
      </c>
      <c r="G75" t="str">
        <f>IF('A REMPLIR - PERSONNALISATION'!H90&gt;0,'A REMPLIR - PERSONNALISATION'!G90,"")</f>
        <v/>
      </c>
      <c r="H75" t="str">
        <f>IF('A REMPLIR - PERSONNALISATION'!H90&gt;0,'A REMPLIR - PERSONNALISATION'!H90,"")</f>
        <v/>
      </c>
    </row>
    <row r="76" spans="3:8" x14ac:dyDescent="0.25">
      <c r="C76" t="str">
        <f>IF('A REMPLIR - PERSONNALISATION'!H91&gt;0,"A-01195","")</f>
        <v/>
      </c>
      <c r="F76" t="str">
        <f>IF('A REMPLIR - PERSONNALISATION'!H91&gt;0,'A REMPLIR - PERSONNALISATION'!F91,"")</f>
        <v/>
      </c>
      <c r="G76" t="str">
        <f>IF('A REMPLIR - PERSONNALISATION'!H91&gt;0,'A REMPLIR - PERSONNALISATION'!G91,"")</f>
        <v/>
      </c>
      <c r="H76" t="str">
        <f>IF('A REMPLIR - PERSONNALISATION'!H91&gt;0,'A REMPLIR - PERSONNALISATION'!H91,"")</f>
        <v/>
      </c>
    </row>
    <row r="77" spans="3:8" x14ac:dyDescent="0.25">
      <c r="C77" t="str">
        <f>IF('A REMPLIR - PERSONNALISATION'!H92&gt;0,"A-01195","")</f>
        <v/>
      </c>
      <c r="F77" t="str">
        <f>IF('A REMPLIR - PERSONNALISATION'!H92&gt;0,'A REMPLIR - PERSONNALISATION'!F92,"")</f>
        <v/>
      </c>
      <c r="G77" t="str">
        <f>IF('A REMPLIR - PERSONNALISATION'!H92&gt;0,'A REMPLIR - PERSONNALISATION'!G92,"")</f>
        <v/>
      </c>
      <c r="H77" t="str">
        <f>IF('A REMPLIR - PERSONNALISATION'!H92&gt;0,'A REMPLIR - PERSONNALISATION'!H92,"")</f>
        <v/>
      </c>
    </row>
    <row r="78" spans="3:8" x14ac:dyDescent="0.25">
      <c r="C78" t="str">
        <f>IF('A REMPLIR - PERSONNALISATION'!H93&gt;0,"A-01195","")</f>
        <v/>
      </c>
      <c r="F78" t="str">
        <f>IF('A REMPLIR - PERSONNALISATION'!H93&gt;0,'A REMPLIR - PERSONNALISATION'!F93,"")</f>
        <v/>
      </c>
      <c r="G78" t="str">
        <f>IF('A REMPLIR - PERSONNALISATION'!H93&gt;0,'A REMPLIR - PERSONNALISATION'!G93,"")</f>
        <v/>
      </c>
      <c r="H78" t="str">
        <f>IF('A REMPLIR - PERSONNALISATION'!H93&gt;0,'A REMPLIR - PERSONNALISATION'!H93,"")</f>
        <v/>
      </c>
    </row>
    <row r="79" spans="3:8" x14ac:dyDescent="0.25">
      <c r="C79" t="str">
        <f>IF('A REMPLIR - PERSONNALISATION'!H94&gt;0,"A-01195","")</f>
        <v/>
      </c>
      <c r="F79" t="str">
        <f>IF('A REMPLIR - PERSONNALISATION'!H94&gt;0,'A REMPLIR - PERSONNALISATION'!F94,"")</f>
        <v/>
      </c>
      <c r="G79" t="str">
        <f>IF('A REMPLIR - PERSONNALISATION'!H94&gt;0,'A REMPLIR - PERSONNALISATION'!G94,"")</f>
        <v/>
      </c>
      <c r="H79" t="str">
        <f>IF('A REMPLIR - PERSONNALISATION'!H94&gt;0,'A REMPLIR - PERSONNALISATION'!H94,"")</f>
        <v/>
      </c>
    </row>
    <row r="80" spans="3:8" x14ac:dyDescent="0.25">
      <c r="C80" t="str">
        <f>IF('A REMPLIR - PERSONNALISATION'!H95&gt;0,"A-01195","")</f>
        <v/>
      </c>
      <c r="F80" t="str">
        <f>IF('A REMPLIR - PERSONNALISATION'!H95&gt;0,'A REMPLIR - PERSONNALISATION'!F95,"")</f>
        <v/>
      </c>
      <c r="G80" t="str">
        <f>IF('A REMPLIR - PERSONNALISATION'!H95&gt;0,'A REMPLIR - PERSONNALISATION'!G95,"")</f>
        <v/>
      </c>
      <c r="H80" t="str">
        <f>IF('A REMPLIR - PERSONNALISATION'!H95&gt;0,'A REMPLIR - PERSONNALISATION'!H95,"")</f>
        <v/>
      </c>
    </row>
    <row r="81" spans="3:8" x14ac:dyDescent="0.25">
      <c r="C81" t="str">
        <f>IF('A REMPLIR - PERSONNALISATION'!H96&gt;0,"A-01195","")</f>
        <v/>
      </c>
      <c r="F81" t="str">
        <f>IF('A REMPLIR - PERSONNALISATION'!H96&gt;0,'A REMPLIR - PERSONNALISATION'!F96,"")</f>
        <v/>
      </c>
      <c r="G81" t="str">
        <f>IF('A REMPLIR - PERSONNALISATION'!H96&gt;0,'A REMPLIR - PERSONNALISATION'!G96,"")</f>
        <v/>
      </c>
      <c r="H81" t="str">
        <f>IF('A REMPLIR - PERSONNALISATION'!H96&gt;0,'A REMPLIR - PERSONNALISATION'!H96,"")</f>
        <v/>
      </c>
    </row>
    <row r="82" spans="3:8" x14ac:dyDescent="0.25">
      <c r="C82" t="str">
        <f>IF('A REMPLIR - PERSONNALISATION'!H97&gt;0,"A-01195","")</f>
        <v/>
      </c>
      <c r="F82" t="str">
        <f>IF('A REMPLIR - PERSONNALISATION'!H97&gt;0,'A REMPLIR - PERSONNALISATION'!F97,"")</f>
        <v/>
      </c>
      <c r="G82" t="str">
        <f>IF('A REMPLIR - PERSONNALISATION'!H97&gt;0,'A REMPLIR - PERSONNALISATION'!G97,"")</f>
        <v/>
      </c>
      <c r="H82" t="str">
        <f>IF('A REMPLIR - PERSONNALISATION'!H97&gt;0,'A REMPLIR - PERSONNALISATION'!H97,"")</f>
        <v/>
      </c>
    </row>
    <row r="83" spans="3:8" x14ac:dyDescent="0.25">
      <c r="C83" t="str">
        <f>IF('A REMPLIR - PERSONNALISATION'!H98&gt;0,"A-01195","")</f>
        <v/>
      </c>
      <c r="F83" t="str">
        <f>IF('A REMPLIR - PERSONNALISATION'!H98&gt;0,'A REMPLIR - PERSONNALISATION'!F98,"")</f>
        <v/>
      </c>
      <c r="G83" t="str">
        <f>IF('A REMPLIR - PERSONNALISATION'!H98&gt;0,'A REMPLIR - PERSONNALISATION'!G98,"")</f>
        <v/>
      </c>
      <c r="H83" t="str">
        <f>IF('A REMPLIR - PERSONNALISATION'!H98&gt;0,'A REMPLIR - PERSONNALISATION'!H98,"")</f>
        <v/>
      </c>
    </row>
    <row r="84" spans="3:8" x14ac:dyDescent="0.25">
      <c r="C84" t="str">
        <f>IF('A REMPLIR - PERSONNALISATION'!H99&gt;0,"A-01195","")</f>
        <v/>
      </c>
      <c r="F84" t="str">
        <f>IF('A REMPLIR - PERSONNALISATION'!H99&gt;0,'A REMPLIR - PERSONNALISATION'!F99,"")</f>
        <v/>
      </c>
      <c r="G84" t="str">
        <f>IF('A REMPLIR - PERSONNALISATION'!H99&gt;0,'A REMPLIR - PERSONNALISATION'!G99,"")</f>
        <v/>
      </c>
      <c r="H84" t="str">
        <f>IF('A REMPLIR - PERSONNALISATION'!H99&gt;0,'A REMPLIR - PERSONNALISATION'!H99,"")</f>
        <v/>
      </c>
    </row>
    <row r="85" spans="3:8" x14ac:dyDescent="0.25">
      <c r="C85" t="str">
        <f>IF('A REMPLIR - PERSONNALISATION'!H100&gt;0,"A-01195","")</f>
        <v/>
      </c>
      <c r="F85" t="str">
        <f>IF('A REMPLIR - PERSONNALISATION'!H100&gt;0,'A REMPLIR - PERSONNALISATION'!F100,"")</f>
        <v/>
      </c>
      <c r="G85" t="str">
        <f>IF('A REMPLIR - PERSONNALISATION'!H100&gt;0,'A REMPLIR - PERSONNALISATION'!G100,"")</f>
        <v/>
      </c>
      <c r="H85" t="str">
        <f>IF('A REMPLIR - PERSONNALISATION'!H100&gt;0,'A REMPLIR - PERSONNALISATION'!H100,"")</f>
        <v/>
      </c>
    </row>
    <row r="86" spans="3:8" x14ac:dyDescent="0.25">
      <c r="C86" t="str">
        <f>IF('A REMPLIR - PERSONNALISATION'!H101&gt;0,"A-01195","")</f>
        <v/>
      </c>
      <c r="F86" t="str">
        <f>IF('A REMPLIR - PERSONNALISATION'!H101&gt;0,'A REMPLIR - PERSONNALISATION'!F101,"")</f>
        <v/>
      </c>
      <c r="G86" t="str">
        <f>IF('A REMPLIR - PERSONNALISATION'!H101&gt;0,'A REMPLIR - PERSONNALISATION'!G101,"")</f>
        <v/>
      </c>
      <c r="H86" t="str">
        <f>IF('A REMPLIR - PERSONNALISATION'!H101&gt;0,'A REMPLIR - PERSONNALISATION'!H101,"")</f>
        <v/>
      </c>
    </row>
    <row r="87" spans="3:8" x14ac:dyDescent="0.25">
      <c r="C87" t="str">
        <f>IF('A REMPLIR - PERSONNALISATION'!H102&gt;0,"A-01195","")</f>
        <v/>
      </c>
      <c r="F87" t="str">
        <f>IF('A REMPLIR - PERSONNALISATION'!H102&gt;0,'A REMPLIR - PERSONNALISATION'!F102,"")</f>
        <v/>
      </c>
      <c r="G87" t="str">
        <f>IF('A REMPLIR - PERSONNALISATION'!H102&gt;0,'A REMPLIR - PERSONNALISATION'!G102,"")</f>
        <v/>
      </c>
      <c r="H87" t="str">
        <f>IF('A REMPLIR - PERSONNALISATION'!H102&gt;0,'A REMPLIR - PERSONNALISATION'!H102,"")</f>
        <v/>
      </c>
    </row>
    <row r="88" spans="3:8" x14ac:dyDescent="0.25">
      <c r="C88" t="str">
        <f>IF('A REMPLIR - PERSONNALISATION'!H103&gt;0,"A-01195","")</f>
        <v/>
      </c>
      <c r="F88" t="str">
        <f>IF('A REMPLIR - PERSONNALISATION'!H103&gt;0,'A REMPLIR - PERSONNALISATION'!F103,"")</f>
        <v/>
      </c>
      <c r="G88" t="str">
        <f>IF('A REMPLIR - PERSONNALISATION'!H103&gt;0,'A REMPLIR - PERSONNALISATION'!G103,"")</f>
        <v/>
      </c>
      <c r="H88" t="str">
        <f>IF('A REMPLIR - PERSONNALISATION'!H103&gt;0,'A REMPLIR - PERSONNALISATION'!H103,"")</f>
        <v/>
      </c>
    </row>
    <row r="89" spans="3:8" x14ac:dyDescent="0.25">
      <c r="C89" t="str">
        <f>IF('A REMPLIR - PERSONNALISATION'!H104&gt;0,"A-01195","")</f>
        <v/>
      </c>
      <c r="F89" t="str">
        <f>IF('A REMPLIR - PERSONNALISATION'!H104&gt;0,'A REMPLIR - PERSONNALISATION'!F104,"")</f>
        <v/>
      </c>
      <c r="G89" t="str">
        <f>IF('A REMPLIR - PERSONNALISATION'!H104&gt;0,'A REMPLIR - PERSONNALISATION'!G104,"")</f>
        <v/>
      </c>
      <c r="H89" t="str">
        <f>IF('A REMPLIR - PERSONNALISATION'!H104&gt;0,'A REMPLIR - PERSONNALISATION'!H104,"")</f>
        <v/>
      </c>
    </row>
  </sheetData>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sqref="A1:XFD1"/>
    </sheetView>
  </sheetViews>
  <sheetFormatPr baseColWidth="10" defaultRowHeight="15" x14ac:dyDescent="0.25"/>
  <cols>
    <col min="1" max="1" width="17.28515625" bestFit="1" customWidth="1"/>
    <col min="3" max="3" width="22.5703125" bestFit="1" customWidth="1"/>
    <col min="5" max="5" width="16.7109375" bestFit="1" customWidth="1"/>
  </cols>
  <sheetData>
    <row r="1" spans="1:6" ht="21" x14ac:dyDescent="0.35">
      <c r="A1" s="39" t="s">
        <v>46</v>
      </c>
      <c r="B1" s="171">
        <f>'A REMPLIR - PERSONNALISATION'!G3</f>
        <v>0</v>
      </c>
      <c r="C1" s="171"/>
      <c r="D1" s="171"/>
      <c r="E1" s="171"/>
      <c r="F1" s="172"/>
    </row>
    <row r="2" spans="1:6" x14ac:dyDescent="0.25">
      <c r="A2" s="134" t="s">
        <v>152</v>
      </c>
      <c r="B2" s="135"/>
      <c r="C2" s="135"/>
      <c r="D2" s="135"/>
      <c r="E2" s="135"/>
      <c r="F2" s="135"/>
    </row>
    <row r="3" spans="1:6" x14ac:dyDescent="0.25">
      <c r="A3" s="136" t="s">
        <v>49</v>
      </c>
      <c r="B3" s="137"/>
      <c r="C3" s="137"/>
      <c r="D3" s="137"/>
      <c r="E3" s="137"/>
      <c r="F3" s="137"/>
    </row>
    <row r="4" spans="1:6" x14ac:dyDescent="0.25">
      <c r="A4" s="22" t="s">
        <v>50</v>
      </c>
      <c r="B4" s="12">
        <f>'A REMPLIR - PERSONNALISATION'!L7+'A REMPLIR - PERSONNALISATION'!R7+'A REMPLIR - PERSONNALISATION'!X7+'A REMPLIR - PERSONNALISATION'!L52+'A REMPLIR - PERSONNALISATION'!R52+'A REMPLIR - PERSONNALISATION'!X52+'A REMPLIR - PERSONNALISATION'!L98+'A REMPLIR - PERSONNALISATION'!R98+'A REMPLIR - PERSONNALISATION'!X98+'A REMPLIR - PERSONNALISATION'!L144+'A REMPLIR - PERSONNALISATION'!R144+'A REMPLIR - PERSONNALISATION'!X144+'A REMPLIR - PERSONNALISATION'!L191+'A REMPLIR - PERSONNALISATION'!R191+'A REMPLIR - PERSONNALISATION'!X191+'A REMPLIR - PERSONNALISATION'!L240+'A REMPLIR - PERSONNALISATION'!R240+'A REMPLIR - PERSONNALISATION'!X240+'A REMPLIR - PERSONNALISATION'!L289+'A REMPLIR - PERSONNALISATION'!R289+'A REMPLIR - PERSONNALISATION'!X289+'A REMPLIR - PERSONNALISATION'!L338+'A REMPLIR - PERSONNALISATION'!R338+'A REMPLIR - PERSONNALISATION'!X338+'A REMPLIR - PERSONNALISATION'!L387+'A REMPLIR - PERSONNALISATION'!R387+'A REMPLIR - PERSONNALISATION'!X387+'A REMPLIR - PERSONNALISATION'!L436+'A REMPLIR - PERSONNALISATION'!R436+'A REMPLIR - PERSONNALISATION'!X436</f>
        <v>0</v>
      </c>
      <c r="C4" s="23" t="s">
        <v>76</v>
      </c>
      <c r="D4" s="12">
        <f>'A REMPLIR - PERSONNALISATION'!N7+'A REMPLIR - PERSONNALISATION'!T7+'A REMPLIR - PERSONNALISATION'!Z7+'A REMPLIR - PERSONNALISATION'!N52+'A REMPLIR - PERSONNALISATION'!T52+'A REMPLIR - PERSONNALISATION'!Z52+'A REMPLIR - PERSONNALISATION'!N98+'A REMPLIR - PERSONNALISATION'!T98+'A REMPLIR - PERSONNALISATION'!Z98+'A REMPLIR - PERSONNALISATION'!N144+'A REMPLIR - PERSONNALISATION'!T144+'A REMPLIR - PERSONNALISATION'!Z144+'A REMPLIR - PERSONNALISATION'!N191+'A REMPLIR - PERSONNALISATION'!T191+'A REMPLIR - PERSONNALISATION'!Z191+'A REMPLIR - PERSONNALISATION'!N240+'A REMPLIR - PERSONNALISATION'!T240+'A REMPLIR - PERSONNALISATION'!Z240+'A REMPLIR - PERSONNALISATION'!N289+'A REMPLIR - PERSONNALISATION'!T289+'A REMPLIR - PERSONNALISATION'!Z289+'A REMPLIR - PERSONNALISATION'!N338+'A REMPLIR - PERSONNALISATION'!T338+'A REMPLIR - PERSONNALISATION'!Z338+'A REMPLIR - PERSONNALISATION'!N387+'A REMPLIR - PERSONNALISATION'!T387+'A REMPLIR - PERSONNALISATION'!Z387+'A REMPLIR - PERSONNALISATION'!N436+'A REMPLIR - PERSONNALISATION'!T436+'A REMPLIR - PERSONNALISATION'!Z436</f>
        <v>0</v>
      </c>
      <c r="E4" s="16" t="s">
        <v>52</v>
      </c>
      <c r="F4" s="12">
        <f>'A REMPLIR - PERSONNALISATION'!P7+'A REMPLIR - PERSONNALISATION'!V7+'A REMPLIR - PERSONNALISATION'!AB7+'A REMPLIR - PERSONNALISATION'!P52+'A REMPLIR - PERSONNALISATION'!V52+'A REMPLIR - PERSONNALISATION'!AB52+'A REMPLIR - PERSONNALISATION'!P98+'A REMPLIR - PERSONNALISATION'!V98+'A REMPLIR - PERSONNALISATION'!AB98+'A REMPLIR - PERSONNALISATION'!P144+'A REMPLIR - PERSONNALISATION'!V144+'A REMPLIR - PERSONNALISATION'!AB144+'A REMPLIR - PERSONNALISATION'!P191+'A REMPLIR - PERSONNALISATION'!V191+'A REMPLIR - PERSONNALISATION'!AB191+'A REMPLIR - PERSONNALISATION'!P240+'A REMPLIR - PERSONNALISATION'!V240+'A REMPLIR - PERSONNALISATION'!AB240+'A REMPLIR - PERSONNALISATION'!P289+'A REMPLIR - PERSONNALISATION'!V289+'A REMPLIR - PERSONNALISATION'!AB289+'A REMPLIR - PERSONNALISATION'!P338+'A REMPLIR - PERSONNALISATION'!V338+'A REMPLIR - PERSONNALISATION'!AB338+'A REMPLIR - PERSONNALISATION'!P387+'A REMPLIR - PERSONNALISATION'!V387+'A REMPLIR - PERSONNALISATION'!AB387+'A REMPLIR - PERSONNALISATION'!P436+'A REMPLIR - PERSONNALISATION'!V436+'A REMPLIR - PERSONNALISATION'!AB436</f>
        <v>0</v>
      </c>
    </row>
    <row r="5" spans="1:6" x14ac:dyDescent="0.25">
      <c r="A5" s="22" t="s">
        <v>53</v>
      </c>
      <c r="B5" s="12">
        <f>'A REMPLIR - PERSONNALISATION'!L8+'A REMPLIR - PERSONNALISATION'!R8+'A REMPLIR - PERSONNALISATION'!X8+'A REMPLIR - PERSONNALISATION'!L53+'A REMPLIR - PERSONNALISATION'!R53+'A REMPLIR - PERSONNALISATION'!X53+'A REMPLIR - PERSONNALISATION'!L99+'A REMPLIR - PERSONNALISATION'!R99+'A REMPLIR - PERSONNALISATION'!X99+'A REMPLIR - PERSONNALISATION'!L145+'A REMPLIR - PERSONNALISATION'!R145+'A REMPLIR - PERSONNALISATION'!X145+'A REMPLIR - PERSONNALISATION'!L192+'A REMPLIR - PERSONNALISATION'!R192+'A REMPLIR - PERSONNALISATION'!X192+'A REMPLIR - PERSONNALISATION'!L241+'A REMPLIR - PERSONNALISATION'!R241+'A REMPLIR - PERSONNALISATION'!X241+'A REMPLIR - PERSONNALISATION'!L290+'A REMPLIR - PERSONNALISATION'!R290+'A REMPLIR - PERSONNALISATION'!X290+'A REMPLIR - PERSONNALISATION'!L339+'A REMPLIR - PERSONNALISATION'!R339+'A REMPLIR - PERSONNALISATION'!X339+'A REMPLIR - PERSONNALISATION'!L388+'A REMPLIR - PERSONNALISATION'!R388+'A REMPLIR - PERSONNALISATION'!X388+'A REMPLIR - PERSONNALISATION'!L437+'A REMPLIR - PERSONNALISATION'!R437+'A REMPLIR - PERSONNALISATION'!X437</f>
        <v>0</v>
      </c>
      <c r="C5" s="16" t="s">
        <v>51</v>
      </c>
      <c r="D5" s="12">
        <f>'A REMPLIR - PERSONNALISATION'!N8+'A REMPLIR - PERSONNALISATION'!T8+'A REMPLIR - PERSONNALISATION'!Z8+'A REMPLIR - PERSONNALISATION'!N53+'A REMPLIR - PERSONNALISATION'!T53+'A REMPLIR - PERSONNALISATION'!Z53+'A REMPLIR - PERSONNALISATION'!N99+'A REMPLIR - PERSONNALISATION'!T99+'A REMPLIR - PERSONNALISATION'!Z99+'A REMPLIR - PERSONNALISATION'!N145+'A REMPLIR - PERSONNALISATION'!T145+'A REMPLIR - PERSONNALISATION'!Z145+'A REMPLIR - PERSONNALISATION'!N192+'A REMPLIR - PERSONNALISATION'!T192+'A REMPLIR - PERSONNALISATION'!Z192+'A REMPLIR - PERSONNALISATION'!N241+'A REMPLIR - PERSONNALISATION'!T241+'A REMPLIR - PERSONNALISATION'!Z241+'A REMPLIR - PERSONNALISATION'!N290+'A REMPLIR - PERSONNALISATION'!T290+'A REMPLIR - PERSONNALISATION'!Z290+'A REMPLIR - PERSONNALISATION'!N339+'A REMPLIR - PERSONNALISATION'!T339+'A REMPLIR - PERSONNALISATION'!Z339+'A REMPLIR - PERSONNALISATION'!N388+'A REMPLIR - PERSONNALISATION'!T388+'A REMPLIR - PERSONNALISATION'!Z388+'A REMPLIR - PERSONNALISATION'!N437+'A REMPLIR - PERSONNALISATION'!T437+'A REMPLIR - PERSONNALISATION'!Z437</f>
        <v>0</v>
      </c>
      <c r="E5" s="16" t="s">
        <v>55</v>
      </c>
      <c r="F5" s="12">
        <f>'A REMPLIR - PERSONNALISATION'!P8+'A REMPLIR - PERSONNALISATION'!V8+'A REMPLIR - PERSONNALISATION'!AB8+'A REMPLIR - PERSONNALISATION'!P53+'A REMPLIR - PERSONNALISATION'!V53+'A REMPLIR - PERSONNALISATION'!AB53+'A REMPLIR - PERSONNALISATION'!P99+'A REMPLIR - PERSONNALISATION'!V99+'A REMPLIR - PERSONNALISATION'!AB99+'A REMPLIR - PERSONNALISATION'!P145+'A REMPLIR - PERSONNALISATION'!V145+'A REMPLIR - PERSONNALISATION'!AB145+'A REMPLIR - PERSONNALISATION'!P192+'A REMPLIR - PERSONNALISATION'!V192+'A REMPLIR - PERSONNALISATION'!AB192+'A REMPLIR - PERSONNALISATION'!P241+'A REMPLIR - PERSONNALISATION'!V241+'A REMPLIR - PERSONNALISATION'!AB241+'A REMPLIR - PERSONNALISATION'!P290+'A REMPLIR - PERSONNALISATION'!V290+'A REMPLIR - PERSONNALISATION'!AB290+'A REMPLIR - PERSONNALISATION'!P339+'A REMPLIR - PERSONNALISATION'!V339+'A REMPLIR - PERSONNALISATION'!AB339+'A REMPLIR - PERSONNALISATION'!P388+'A REMPLIR - PERSONNALISATION'!V388+'A REMPLIR - PERSONNALISATION'!AB388+'A REMPLIR - PERSONNALISATION'!P437+'A REMPLIR - PERSONNALISATION'!V437+'A REMPLIR - PERSONNALISATION'!AB437</f>
        <v>0</v>
      </c>
    </row>
    <row r="6" spans="1:6" x14ac:dyDescent="0.25">
      <c r="A6" s="22" t="s">
        <v>56</v>
      </c>
      <c r="B6" s="12">
        <f>'A REMPLIR - PERSONNALISATION'!L9+'A REMPLIR - PERSONNALISATION'!R9+'A REMPLIR - PERSONNALISATION'!X9+'A REMPLIR - PERSONNALISATION'!L54+'A REMPLIR - PERSONNALISATION'!R54+'A REMPLIR - PERSONNALISATION'!X54+'A REMPLIR - PERSONNALISATION'!L100+'A REMPLIR - PERSONNALISATION'!R100+'A REMPLIR - PERSONNALISATION'!X100+'A REMPLIR - PERSONNALISATION'!L146+'A REMPLIR - PERSONNALISATION'!R146+'A REMPLIR - PERSONNALISATION'!X146+'A REMPLIR - PERSONNALISATION'!L193+'A REMPLIR - PERSONNALISATION'!R193+'A REMPLIR - PERSONNALISATION'!X193+'A REMPLIR - PERSONNALISATION'!L242+'A REMPLIR - PERSONNALISATION'!R242+'A REMPLIR - PERSONNALISATION'!X242+'A REMPLIR - PERSONNALISATION'!L291+'A REMPLIR - PERSONNALISATION'!R291+'A REMPLIR - PERSONNALISATION'!X291+'A REMPLIR - PERSONNALISATION'!L340+'A REMPLIR - PERSONNALISATION'!R340+'A REMPLIR - PERSONNALISATION'!X340+'A REMPLIR - PERSONNALISATION'!L389+'A REMPLIR - PERSONNALISATION'!R389+'A REMPLIR - PERSONNALISATION'!X389+'A REMPLIR - PERSONNALISATION'!L438+'A REMPLIR - PERSONNALISATION'!R438+'A REMPLIR - PERSONNALISATION'!X438</f>
        <v>0</v>
      </c>
      <c r="C6" s="16" t="s">
        <v>54</v>
      </c>
      <c r="D6" s="12">
        <f>'A REMPLIR - PERSONNALISATION'!N9+'A REMPLIR - PERSONNALISATION'!T9+'A REMPLIR - PERSONNALISATION'!Z9+'A REMPLIR - PERSONNALISATION'!N54+'A REMPLIR - PERSONNALISATION'!T54+'A REMPLIR - PERSONNALISATION'!Z54+'A REMPLIR - PERSONNALISATION'!N100+'A REMPLIR - PERSONNALISATION'!T100+'A REMPLIR - PERSONNALISATION'!Z100+'A REMPLIR - PERSONNALISATION'!N146+'A REMPLIR - PERSONNALISATION'!T146+'A REMPLIR - PERSONNALISATION'!Z146+'A REMPLIR - PERSONNALISATION'!N193+'A REMPLIR - PERSONNALISATION'!T193+'A REMPLIR - PERSONNALISATION'!Z193+'A REMPLIR - PERSONNALISATION'!N242+'A REMPLIR - PERSONNALISATION'!T242+'A REMPLIR - PERSONNALISATION'!Z242+'A REMPLIR - PERSONNALISATION'!N291+'A REMPLIR - PERSONNALISATION'!T291+'A REMPLIR - PERSONNALISATION'!Z291+'A REMPLIR - PERSONNALISATION'!N340+'A REMPLIR - PERSONNALISATION'!T340+'A REMPLIR - PERSONNALISATION'!Z340+'A REMPLIR - PERSONNALISATION'!N389+'A REMPLIR - PERSONNALISATION'!T389+'A REMPLIR - PERSONNALISATION'!Z389+'A REMPLIR - PERSONNALISATION'!N438+'A REMPLIR - PERSONNALISATION'!T438+'A REMPLIR - PERSONNALISATION'!Z438</f>
        <v>0</v>
      </c>
      <c r="E6" s="16" t="s">
        <v>57</v>
      </c>
      <c r="F6" s="12">
        <f>'A REMPLIR - PERSONNALISATION'!P9+'A REMPLIR - PERSONNALISATION'!V9+'A REMPLIR - PERSONNALISATION'!AB9+'A REMPLIR - PERSONNALISATION'!P54+'A REMPLIR - PERSONNALISATION'!V54+'A REMPLIR - PERSONNALISATION'!AB54+'A REMPLIR - PERSONNALISATION'!P100+'A REMPLIR - PERSONNALISATION'!V100+'A REMPLIR - PERSONNALISATION'!AB100+'A REMPLIR - PERSONNALISATION'!P146+'A REMPLIR - PERSONNALISATION'!V146+'A REMPLIR - PERSONNALISATION'!AB146+'A REMPLIR - PERSONNALISATION'!P193+'A REMPLIR - PERSONNALISATION'!V193+'A REMPLIR - PERSONNALISATION'!AB193+'A REMPLIR - PERSONNALISATION'!P242+'A REMPLIR - PERSONNALISATION'!V242+'A REMPLIR - PERSONNALISATION'!AB242+'A REMPLIR - PERSONNALISATION'!P291+'A REMPLIR - PERSONNALISATION'!V291+'A REMPLIR - PERSONNALISATION'!AB291+'A REMPLIR - PERSONNALISATION'!P340+'A REMPLIR - PERSONNALISATION'!V340+'A REMPLIR - PERSONNALISATION'!AB340+'A REMPLIR - PERSONNALISATION'!P389+'A REMPLIR - PERSONNALISATION'!V389+'A REMPLIR - PERSONNALISATION'!AB389+'A REMPLIR - PERSONNALISATION'!P438+'A REMPLIR - PERSONNALISATION'!V438+'A REMPLIR - PERSONNALISATION'!AB438</f>
        <v>0</v>
      </c>
    </row>
    <row r="7" spans="1:6" x14ac:dyDescent="0.25">
      <c r="A7" s="21" t="s">
        <v>58</v>
      </c>
      <c r="B7" s="12">
        <f>'A REMPLIR - PERSONNALISATION'!L10+'A REMPLIR - PERSONNALISATION'!R10+'A REMPLIR - PERSONNALISATION'!X10+'A REMPLIR - PERSONNALISATION'!L55+'A REMPLIR - PERSONNALISATION'!R55+'A REMPLIR - PERSONNALISATION'!X55+'A REMPLIR - PERSONNALISATION'!L101+'A REMPLIR - PERSONNALISATION'!R101+'A REMPLIR - PERSONNALISATION'!X101+'A REMPLIR - PERSONNALISATION'!L147+'A REMPLIR - PERSONNALISATION'!R147+'A REMPLIR - PERSONNALISATION'!X147+'A REMPLIR - PERSONNALISATION'!L194+'A REMPLIR - PERSONNALISATION'!R194+'A REMPLIR - PERSONNALISATION'!X194+'A REMPLIR - PERSONNALISATION'!L243+'A REMPLIR - PERSONNALISATION'!R243+'A REMPLIR - PERSONNALISATION'!X243+'A REMPLIR - PERSONNALISATION'!L292+'A REMPLIR - PERSONNALISATION'!R292+'A REMPLIR - PERSONNALISATION'!X292+'A REMPLIR - PERSONNALISATION'!L341+'A REMPLIR - PERSONNALISATION'!R341+'A REMPLIR - PERSONNALISATION'!X341+'A REMPLIR - PERSONNALISATION'!L390+'A REMPLIR - PERSONNALISATION'!R390+'A REMPLIR - PERSONNALISATION'!X390+'A REMPLIR - PERSONNALISATION'!L439+'A REMPLIR - PERSONNALISATION'!R439+'A REMPLIR - PERSONNALISATION'!X439</f>
        <v>0</v>
      </c>
      <c r="C7" s="16" t="s">
        <v>59</v>
      </c>
      <c r="D7" s="12">
        <f>'A REMPLIR - PERSONNALISATION'!N10+'A REMPLIR - PERSONNALISATION'!T10+'A REMPLIR - PERSONNALISATION'!Z10+'A REMPLIR - PERSONNALISATION'!N55+'A REMPLIR - PERSONNALISATION'!T55+'A REMPLIR - PERSONNALISATION'!Z55+'A REMPLIR - PERSONNALISATION'!N101+'A REMPLIR - PERSONNALISATION'!T101+'A REMPLIR - PERSONNALISATION'!Z101+'A REMPLIR - PERSONNALISATION'!N147+'A REMPLIR - PERSONNALISATION'!T147+'A REMPLIR - PERSONNALISATION'!Z147+'A REMPLIR - PERSONNALISATION'!N194+'A REMPLIR - PERSONNALISATION'!T194+'A REMPLIR - PERSONNALISATION'!Z194+'A REMPLIR - PERSONNALISATION'!N243+'A REMPLIR - PERSONNALISATION'!T243+'A REMPLIR - PERSONNALISATION'!Z243+'A REMPLIR - PERSONNALISATION'!N292+'A REMPLIR - PERSONNALISATION'!T292+'A REMPLIR - PERSONNALISATION'!Z292+'A REMPLIR - PERSONNALISATION'!N341+'A REMPLIR - PERSONNALISATION'!T341+'A REMPLIR - PERSONNALISATION'!Z341+'A REMPLIR - PERSONNALISATION'!N390+'A REMPLIR - PERSONNALISATION'!T390+'A REMPLIR - PERSONNALISATION'!Z390+'A REMPLIR - PERSONNALISATION'!N439+'A REMPLIR - PERSONNALISATION'!T439+'A REMPLIR - PERSONNALISATION'!Z439</f>
        <v>0</v>
      </c>
      <c r="E7" s="16" t="s">
        <v>60</v>
      </c>
      <c r="F7" s="12">
        <f>'A REMPLIR - PERSONNALISATION'!P10+'A REMPLIR - PERSONNALISATION'!V10+'A REMPLIR - PERSONNALISATION'!AB10+'A REMPLIR - PERSONNALISATION'!P55+'A REMPLIR - PERSONNALISATION'!V55+'A REMPLIR - PERSONNALISATION'!AB55+'A REMPLIR - PERSONNALISATION'!P101+'A REMPLIR - PERSONNALISATION'!V101+'A REMPLIR - PERSONNALISATION'!AB101+'A REMPLIR - PERSONNALISATION'!P147+'A REMPLIR - PERSONNALISATION'!V147+'A REMPLIR - PERSONNALISATION'!AB147+'A REMPLIR - PERSONNALISATION'!P194+'A REMPLIR - PERSONNALISATION'!V194+'A REMPLIR - PERSONNALISATION'!AB194+'A REMPLIR - PERSONNALISATION'!P243+'A REMPLIR - PERSONNALISATION'!V243+'A REMPLIR - PERSONNALISATION'!AB243+'A REMPLIR - PERSONNALISATION'!P292+'A REMPLIR - PERSONNALISATION'!V292+'A REMPLIR - PERSONNALISATION'!AB292+'A REMPLIR - PERSONNALISATION'!P341+'A REMPLIR - PERSONNALISATION'!V341+'A REMPLIR - PERSONNALISATION'!AB341+'A REMPLIR - PERSONNALISATION'!P390+'A REMPLIR - PERSONNALISATION'!V390+'A REMPLIR - PERSONNALISATION'!AB390+'A REMPLIR - PERSONNALISATION'!P439+'A REMPLIR - PERSONNALISATION'!V439+'A REMPLIR - PERSONNALISATION'!AB439</f>
        <v>0</v>
      </c>
    </row>
    <row r="8" spans="1:6" x14ac:dyDescent="0.25">
      <c r="A8" s="21" t="s">
        <v>61</v>
      </c>
      <c r="B8" s="12">
        <f>'A REMPLIR - PERSONNALISATION'!L11+'A REMPLIR - PERSONNALISATION'!R11+'A REMPLIR - PERSONNALISATION'!X11+'A REMPLIR - PERSONNALISATION'!L56+'A REMPLIR - PERSONNALISATION'!R56+'A REMPLIR - PERSONNALISATION'!X56+'A REMPLIR - PERSONNALISATION'!L102+'A REMPLIR - PERSONNALISATION'!R102+'A REMPLIR - PERSONNALISATION'!X102+'A REMPLIR - PERSONNALISATION'!L148+'A REMPLIR - PERSONNALISATION'!R148+'A REMPLIR - PERSONNALISATION'!X148+'A REMPLIR - PERSONNALISATION'!L195+'A REMPLIR - PERSONNALISATION'!R195+'A REMPLIR - PERSONNALISATION'!X195+'A REMPLIR - PERSONNALISATION'!L244+'A REMPLIR - PERSONNALISATION'!R244+'A REMPLIR - PERSONNALISATION'!X244+'A REMPLIR - PERSONNALISATION'!L293+'A REMPLIR - PERSONNALISATION'!R293+'A REMPLIR - PERSONNALISATION'!X293+'A REMPLIR - PERSONNALISATION'!L342+'A REMPLIR - PERSONNALISATION'!R342+'A REMPLIR - PERSONNALISATION'!X342+'A REMPLIR - PERSONNALISATION'!L391+'A REMPLIR - PERSONNALISATION'!R391+'A REMPLIR - PERSONNALISATION'!X391+'A REMPLIR - PERSONNALISATION'!L440+'A REMPLIR - PERSONNALISATION'!R440+'A REMPLIR - PERSONNALISATION'!X440</f>
        <v>0</v>
      </c>
      <c r="C8" s="17" t="s">
        <v>62</v>
      </c>
      <c r="D8" s="12">
        <f>'A REMPLIR - PERSONNALISATION'!N11+'A REMPLIR - PERSONNALISATION'!T11+'A REMPLIR - PERSONNALISATION'!Z11+'A REMPLIR - PERSONNALISATION'!N56+'A REMPLIR - PERSONNALISATION'!T56+'A REMPLIR - PERSONNALISATION'!Z56+'A REMPLIR - PERSONNALISATION'!N102+'A REMPLIR - PERSONNALISATION'!T102+'A REMPLIR - PERSONNALISATION'!Z102+'A REMPLIR - PERSONNALISATION'!N148+'A REMPLIR - PERSONNALISATION'!T148+'A REMPLIR - PERSONNALISATION'!Z148+'A REMPLIR - PERSONNALISATION'!N195+'A REMPLIR - PERSONNALISATION'!T195+'A REMPLIR - PERSONNALISATION'!Z195+'A REMPLIR - PERSONNALISATION'!N244+'A REMPLIR - PERSONNALISATION'!T244+'A REMPLIR - PERSONNALISATION'!Z244+'A REMPLIR - PERSONNALISATION'!N293+'A REMPLIR - PERSONNALISATION'!T293+'A REMPLIR - PERSONNALISATION'!Z293+'A REMPLIR - PERSONNALISATION'!N342+'A REMPLIR - PERSONNALISATION'!T342+'A REMPLIR - PERSONNALISATION'!Z342+'A REMPLIR - PERSONNALISATION'!N391+'A REMPLIR - PERSONNALISATION'!T391+'A REMPLIR - PERSONNALISATION'!Z391+'A REMPLIR - PERSONNALISATION'!N440+'A REMPLIR - PERSONNALISATION'!T440+'A REMPLIR - PERSONNALISATION'!Z440</f>
        <v>0</v>
      </c>
      <c r="E8" s="16" t="s">
        <v>63</v>
      </c>
      <c r="F8" s="12">
        <f>'A REMPLIR - PERSONNALISATION'!P11+'A REMPLIR - PERSONNALISATION'!V11+'A REMPLIR - PERSONNALISATION'!AB11+'A REMPLIR - PERSONNALISATION'!P56+'A REMPLIR - PERSONNALISATION'!V56+'A REMPLIR - PERSONNALISATION'!AB56+'A REMPLIR - PERSONNALISATION'!P102+'A REMPLIR - PERSONNALISATION'!V102+'A REMPLIR - PERSONNALISATION'!AB102+'A REMPLIR - PERSONNALISATION'!P148+'A REMPLIR - PERSONNALISATION'!V148+'A REMPLIR - PERSONNALISATION'!AB148+'A REMPLIR - PERSONNALISATION'!P195+'A REMPLIR - PERSONNALISATION'!V195+'A REMPLIR - PERSONNALISATION'!AB195+'A REMPLIR - PERSONNALISATION'!P244+'A REMPLIR - PERSONNALISATION'!V244+'A REMPLIR - PERSONNALISATION'!AB244+'A REMPLIR - PERSONNALISATION'!P293+'A REMPLIR - PERSONNALISATION'!V293+'A REMPLIR - PERSONNALISATION'!AB293+'A REMPLIR - PERSONNALISATION'!P342+'A REMPLIR - PERSONNALISATION'!V342+'A REMPLIR - PERSONNALISATION'!AB342+'A REMPLIR - PERSONNALISATION'!P391+'A REMPLIR - PERSONNALISATION'!V391+'A REMPLIR - PERSONNALISATION'!AB391+'A REMPLIR - PERSONNALISATION'!P440+'A REMPLIR - PERSONNALISATION'!V440+'A REMPLIR - PERSONNALISATION'!AB440</f>
        <v>0</v>
      </c>
    </row>
    <row r="9" spans="1:6" x14ac:dyDescent="0.25">
      <c r="A9" s="21" t="s">
        <v>64</v>
      </c>
      <c r="B9" s="12">
        <f>'A REMPLIR - PERSONNALISATION'!L12+'A REMPLIR - PERSONNALISATION'!R12+'A REMPLIR - PERSONNALISATION'!X12+'A REMPLIR - PERSONNALISATION'!L57+'A REMPLIR - PERSONNALISATION'!R57+'A REMPLIR - PERSONNALISATION'!X57+'A REMPLIR - PERSONNALISATION'!L103+'A REMPLIR - PERSONNALISATION'!R103+'A REMPLIR - PERSONNALISATION'!X103+'A REMPLIR - PERSONNALISATION'!L149+'A REMPLIR - PERSONNALISATION'!R149+'A REMPLIR - PERSONNALISATION'!X149+'A REMPLIR - PERSONNALISATION'!L196+'A REMPLIR - PERSONNALISATION'!R196+'A REMPLIR - PERSONNALISATION'!X196+'A REMPLIR - PERSONNALISATION'!L245+'A REMPLIR - PERSONNALISATION'!R245+'A REMPLIR - PERSONNALISATION'!X245+'A REMPLIR - PERSONNALISATION'!L294+'A REMPLIR - PERSONNALISATION'!R294+'A REMPLIR - PERSONNALISATION'!X294+'A REMPLIR - PERSONNALISATION'!L343+'A REMPLIR - PERSONNALISATION'!R343+'A REMPLIR - PERSONNALISATION'!X343+'A REMPLIR - PERSONNALISATION'!L392+'A REMPLIR - PERSONNALISATION'!R392+'A REMPLIR - PERSONNALISATION'!X392+'A REMPLIR - PERSONNALISATION'!L441+'A REMPLIR - PERSONNALISATION'!R441+'A REMPLIR - PERSONNALISATION'!X441</f>
        <v>0</v>
      </c>
      <c r="C9" s="17" t="s">
        <v>65</v>
      </c>
      <c r="D9" s="12">
        <f>'A REMPLIR - PERSONNALISATION'!N12+'A REMPLIR - PERSONNALISATION'!T12+'A REMPLIR - PERSONNALISATION'!Z12+'A REMPLIR - PERSONNALISATION'!N57+'A REMPLIR - PERSONNALISATION'!T57+'A REMPLIR - PERSONNALISATION'!Z57+'A REMPLIR - PERSONNALISATION'!N103+'A REMPLIR - PERSONNALISATION'!T103+'A REMPLIR - PERSONNALISATION'!Z103+'A REMPLIR - PERSONNALISATION'!N149+'A REMPLIR - PERSONNALISATION'!T149+'A REMPLIR - PERSONNALISATION'!Z149+'A REMPLIR - PERSONNALISATION'!N196+'A REMPLIR - PERSONNALISATION'!T196+'A REMPLIR - PERSONNALISATION'!Z196+'A REMPLIR - PERSONNALISATION'!N245+'A REMPLIR - PERSONNALISATION'!T245+'A REMPLIR - PERSONNALISATION'!Z245+'A REMPLIR - PERSONNALISATION'!N294+'A REMPLIR - PERSONNALISATION'!T294+'A REMPLIR - PERSONNALISATION'!Z294+'A REMPLIR - PERSONNALISATION'!N343+'A REMPLIR - PERSONNALISATION'!T343+'A REMPLIR - PERSONNALISATION'!Z343+'A REMPLIR - PERSONNALISATION'!N392+'A REMPLIR - PERSONNALISATION'!T392+'A REMPLIR - PERSONNALISATION'!Z392+'A REMPLIR - PERSONNALISATION'!N441+'A REMPLIR - PERSONNALISATION'!T441+'A REMPLIR - PERSONNALISATION'!Z441</f>
        <v>0</v>
      </c>
      <c r="E9" s="17" t="s">
        <v>66</v>
      </c>
      <c r="F9" s="12">
        <f>'A REMPLIR - PERSONNALISATION'!P12+'A REMPLIR - PERSONNALISATION'!V12+'A REMPLIR - PERSONNALISATION'!AB12+'A REMPLIR - PERSONNALISATION'!P57+'A REMPLIR - PERSONNALISATION'!V57+'A REMPLIR - PERSONNALISATION'!AB57+'A REMPLIR - PERSONNALISATION'!P103+'A REMPLIR - PERSONNALISATION'!V103+'A REMPLIR - PERSONNALISATION'!AB103+'A REMPLIR - PERSONNALISATION'!P149+'A REMPLIR - PERSONNALISATION'!V149+'A REMPLIR - PERSONNALISATION'!AB149+'A REMPLIR - PERSONNALISATION'!P196+'A REMPLIR - PERSONNALISATION'!V196+'A REMPLIR - PERSONNALISATION'!AB196+'A REMPLIR - PERSONNALISATION'!P245+'A REMPLIR - PERSONNALISATION'!V245+'A REMPLIR - PERSONNALISATION'!AB245+'A REMPLIR - PERSONNALISATION'!P294+'A REMPLIR - PERSONNALISATION'!V294+'A REMPLIR - PERSONNALISATION'!AB294+'A REMPLIR - PERSONNALISATION'!P343+'A REMPLIR - PERSONNALISATION'!V343+'A REMPLIR - PERSONNALISATION'!AB343+'A REMPLIR - PERSONNALISATION'!P392+'A REMPLIR - PERSONNALISATION'!V392+'A REMPLIR - PERSONNALISATION'!AB392+'A REMPLIR - PERSONNALISATION'!P441+'A REMPLIR - PERSONNALISATION'!V441+'A REMPLIR - PERSONNALISATION'!AB441</f>
        <v>0</v>
      </c>
    </row>
    <row r="10" spans="1:6" x14ac:dyDescent="0.25">
      <c r="A10" s="21" t="s">
        <v>67</v>
      </c>
      <c r="B10" s="12">
        <f>'A REMPLIR - PERSONNALISATION'!L13+'A REMPLIR - PERSONNALISATION'!R13+'A REMPLIR - PERSONNALISATION'!X13+'A REMPLIR - PERSONNALISATION'!L58+'A REMPLIR - PERSONNALISATION'!R58+'A REMPLIR - PERSONNALISATION'!X58+'A REMPLIR - PERSONNALISATION'!L104+'A REMPLIR - PERSONNALISATION'!R104+'A REMPLIR - PERSONNALISATION'!X104+'A REMPLIR - PERSONNALISATION'!L150+'A REMPLIR - PERSONNALISATION'!R150+'A REMPLIR - PERSONNALISATION'!X150+'A REMPLIR - PERSONNALISATION'!L197+'A REMPLIR - PERSONNALISATION'!R197+'A REMPLIR - PERSONNALISATION'!X197+'A REMPLIR - PERSONNALISATION'!L246+'A REMPLIR - PERSONNALISATION'!R246+'A REMPLIR - PERSONNALISATION'!X246+'A REMPLIR - PERSONNALISATION'!L295+'A REMPLIR - PERSONNALISATION'!R295+'A REMPLIR - PERSONNALISATION'!X295+'A REMPLIR - PERSONNALISATION'!L344+'A REMPLIR - PERSONNALISATION'!R344+'A REMPLIR - PERSONNALISATION'!X344+'A REMPLIR - PERSONNALISATION'!L393+'A REMPLIR - PERSONNALISATION'!R393+'A REMPLIR - PERSONNALISATION'!X393+'A REMPLIR - PERSONNALISATION'!L442+'A REMPLIR - PERSONNALISATION'!R442+'A REMPLIR - PERSONNALISATION'!X442</f>
        <v>0</v>
      </c>
      <c r="C10" s="17" t="s">
        <v>68</v>
      </c>
      <c r="D10" s="12">
        <f>'A REMPLIR - PERSONNALISATION'!N13+'A REMPLIR - PERSONNALISATION'!T13+'A REMPLIR - PERSONNALISATION'!Z13+'A REMPLIR - PERSONNALISATION'!N58+'A REMPLIR - PERSONNALISATION'!T58+'A REMPLIR - PERSONNALISATION'!Z58+'A REMPLIR - PERSONNALISATION'!N104+'A REMPLIR - PERSONNALISATION'!T104+'A REMPLIR - PERSONNALISATION'!Z104+'A REMPLIR - PERSONNALISATION'!N150+'A REMPLIR - PERSONNALISATION'!T150+'A REMPLIR - PERSONNALISATION'!Z150+'A REMPLIR - PERSONNALISATION'!N197+'A REMPLIR - PERSONNALISATION'!T197+'A REMPLIR - PERSONNALISATION'!Z197+'A REMPLIR - PERSONNALISATION'!N246+'A REMPLIR - PERSONNALISATION'!T246+'A REMPLIR - PERSONNALISATION'!Z246+'A REMPLIR - PERSONNALISATION'!N295+'A REMPLIR - PERSONNALISATION'!T295+'A REMPLIR - PERSONNALISATION'!Z295+'A REMPLIR - PERSONNALISATION'!N344+'A REMPLIR - PERSONNALISATION'!T344+'A REMPLIR - PERSONNALISATION'!Z344+'A REMPLIR - PERSONNALISATION'!N393+'A REMPLIR - PERSONNALISATION'!T393+'A REMPLIR - PERSONNALISATION'!Z393+'A REMPLIR - PERSONNALISATION'!N442+'A REMPLIR - PERSONNALISATION'!T442+'A REMPLIR - PERSONNALISATION'!Z442</f>
        <v>0</v>
      </c>
      <c r="E10" s="17" t="s">
        <v>69</v>
      </c>
      <c r="F10" s="12">
        <f>'A REMPLIR - PERSONNALISATION'!P13+'A REMPLIR - PERSONNALISATION'!V13+'A REMPLIR - PERSONNALISATION'!AB13+'A REMPLIR - PERSONNALISATION'!P58+'A REMPLIR - PERSONNALISATION'!V58+'A REMPLIR - PERSONNALISATION'!AB58+'A REMPLIR - PERSONNALISATION'!P104+'A REMPLIR - PERSONNALISATION'!V104+'A REMPLIR - PERSONNALISATION'!AB104+'A REMPLIR - PERSONNALISATION'!P150+'A REMPLIR - PERSONNALISATION'!V150+'A REMPLIR - PERSONNALISATION'!AB150+'A REMPLIR - PERSONNALISATION'!P197+'A REMPLIR - PERSONNALISATION'!V197+'A REMPLIR - PERSONNALISATION'!AB197+'A REMPLIR - PERSONNALISATION'!P246+'A REMPLIR - PERSONNALISATION'!V246+'A REMPLIR - PERSONNALISATION'!AB246+'A REMPLIR - PERSONNALISATION'!P295+'A REMPLIR - PERSONNALISATION'!V295+'A REMPLIR - PERSONNALISATION'!AB295+'A REMPLIR - PERSONNALISATION'!P344+'A REMPLIR - PERSONNALISATION'!V344+'A REMPLIR - PERSONNALISATION'!AB344+'A REMPLIR - PERSONNALISATION'!P393+'A REMPLIR - PERSONNALISATION'!V393+'A REMPLIR - PERSONNALISATION'!AB393+'A REMPLIR - PERSONNALISATION'!P442+'A REMPLIR - PERSONNALISATION'!V442+'A REMPLIR - PERSONNALISATION'!AB442</f>
        <v>0</v>
      </c>
    </row>
    <row r="11" spans="1:6" x14ac:dyDescent="0.25">
      <c r="A11" s="21" t="s">
        <v>70</v>
      </c>
      <c r="B11" s="12">
        <f>'A REMPLIR - PERSONNALISATION'!L14+'A REMPLIR - PERSONNALISATION'!R14+'A REMPLIR - PERSONNALISATION'!X14+'A REMPLIR - PERSONNALISATION'!L59+'A REMPLIR - PERSONNALISATION'!R59+'A REMPLIR - PERSONNALISATION'!X59+'A REMPLIR - PERSONNALISATION'!L105+'A REMPLIR - PERSONNALISATION'!R105+'A REMPLIR - PERSONNALISATION'!X105+'A REMPLIR - PERSONNALISATION'!L151+'A REMPLIR - PERSONNALISATION'!R151+'A REMPLIR - PERSONNALISATION'!X151+'A REMPLIR - PERSONNALISATION'!L198+'A REMPLIR - PERSONNALISATION'!R198+'A REMPLIR - PERSONNALISATION'!X198+'A REMPLIR - PERSONNALISATION'!L247+'A REMPLIR - PERSONNALISATION'!R247+'A REMPLIR - PERSONNALISATION'!X247+'A REMPLIR - PERSONNALISATION'!L296+'A REMPLIR - PERSONNALISATION'!R296+'A REMPLIR - PERSONNALISATION'!X296+'A REMPLIR - PERSONNALISATION'!L345+'A REMPLIR - PERSONNALISATION'!R345+'A REMPLIR - PERSONNALISATION'!X345+'A REMPLIR - PERSONNALISATION'!L394+'A REMPLIR - PERSONNALISATION'!R394+'A REMPLIR - PERSONNALISATION'!X394+'A REMPLIR - PERSONNALISATION'!L443+'A REMPLIR - PERSONNALISATION'!R443+'A REMPLIR - PERSONNALISATION'!X443</f>
        <v>0</v>
      </c>
      <c r="C11" s="17" t="s">
        <v>71</v>
      </c>
      <c r="D11" s="12">
        <f>'A REMPLIR - PERSONNALISATION'!N14+'A REMPLIR - PERSONNALISATION'!T14+'A REMPLIR - PERSONNALISATION'!Z14+'A REMPLIR - PERSONNALISATION'!N59+'A REMPLIR - PERSONNALISATION'!T59+'A REMPLIR - PERSONNALISATION'!Z59+'A REMPLIR - PERSONNALISATION'!N105+'A REMPLIR - PERSONNALISATION'!T105+'A REMPLIR - PERSONNALISATION'!Z105+'A REMPLIR - PERSONNALISATION'!N151+'A REMPLIR - PERSONNALISATION'!T151+'A REMPLIR - PERSONNALISATION'!Z151+'A REMPLIR - PERSONNALISATION'!N198+'A REMPLIR - PERSONNALISATION'!T198+'A REMPLIR - PERSONNALISATION'!Z198+'A REMPLIR - PERSONNALISATION'!N247+'A REMPLIR - PERSONNALISATION'!T247+'A REMPLIR - PERSONNALISATION'!Z247+'A REMPLIR - PERSONNALISATION'!N296+'A REMPLIR - PERSONNALISATION'!T296+'A REMPLIR - PERSONNALISATION'!Z296+'A REMPLIR - PERSONNALISATION'!N345+'A REMPLIR - PERSONNALISATION'!T345+'A REMPLIR - PERSONNALISATION'!Z345+'A REMPLIR - PERSONNALISATION'!N394+'A REMPLIR - PERSONNALISATION'!T394+'A REMPLIR - PERSONNALISATION'!Z394+'A REMPLIR - PERSONNALISATION'!N443+'A REMPLIR - PERSONNALISATION'!T443+'A REMPLIR - PERSONNALISATION'!Z443</f>
        <v>0</v>
      </c>
      <c r="E11" s="17" t="s">
        <v>72</v>
      </c>
      <c r="F11" s="12">
        <f>'A REMPLIR - PERSONNALISATION'!P14+'A REMPLIR - PERSONNALISATION'!V14+'A REMPLIR - PERSONNALISATION'!AB14+'A REMPLIR - PERSONNALISATION'!P59+'A REMPLIR - PERSONNALISATION'!V59+'A REMPLIR - PERSONNALISATION'!AB59+'A REMPLIR - PERSONNALISATION'!P105+'A REMPLIR - PERSONNALISATION'!V105+'A REMPLIR - PERSONNALISATION'!AB105+'A REMPLIR - PERSONNALISATION'!P151+'A REMPLIR - PERSONNALISATION'!V151+'A REMPLIR - PERSONNALISATION'!AB151+'A REMPLIR - PERSONNALISATION'!P198+'A REMPLIR - PERSONNALISATION'!V198+'A REMPLIR - PERSONNALISATION'!AB198+'A REMPLIR - PERSONNALISATION'!P247+'A REMPLIR - PERSONNALISATION'!V247+'A REMPLIR - PERSONNALISATION'!AB247+'A REMPLIR - PERSONNALISATION'!P296+'A REMPLIR - PERSONNALISATION'!V296+'A REMPLIR - PERSONNALISATION'!AB296+'A REMPLIR - PERSONNALISATION'!P345+'A REMPLIR - PERSONNALISATION'!V345+'A REMPLIR - PERSONNALISATION'!AB345+'A REMPLIR - PERSONNALISATION'!P394+'A REMPLIR - PERSONNALISATION'!V394+'A REMPLIR - PERSONNALISATION'!AB394+'A REMPLIR - PERSONNALISATION'!P443+'A REMPLIR - PERSONNALISATION'!V443+'A REMPLIR - PERSONNALISATION'!AB443</f>
        <v>0</v>
      </c>
    </row>
    <row r="12" spans="1:6" x14ac:dyDescent="0.25">
      <c r="A12" s="21" t="s">
        <v>93</v>
      </c>
      <c r="B12" s="12">
        <f>'A REMPLIR - PERSONNALISATION'!L15+'A REMPLIR - PERSONNALISATION'!R15+'A REMPLIR - PERSONNALISATION'!X15+'A REMPLIR - PERSONNALISATION'!L60+'A REMPLIR - PERSONNALISATION'!R60+'A REMPLIR - PERSONNALISATION'!X60+'A REMPLIR - PERSONNALISATION'!L106+'A REMPLIR - PERSONNALISATION'!R106+'A REMPLIR - PERSONNALISATION'!X106+'A REMPLIR - PERSONNALISATION'!L152+'A REMPLIR - PERSONNALISATION'!R152+'A REMPLIR - PERSONNALISATION'!X152+'A REMPLIR - PERSONNALISATION'!L199+'A REMPLIR - PERSONNALISATION'!R199+'A REMPLIR - PERSONNALISATION'!X199+'A REMPLIR - PERSONNALISATION'!L248+'A REMPLIR - PERSONNALISATION'!R248+'A REMPLIR - PERSONNALISATION'!X248+'A REMPLIR - PERSONNALISATION'!L297+'A REMPLIR - PERSONNALISATION'!R297+'A REMPLIR - PERSONNALISATION'!X297+'A REMPLIR - PERSONNALISATION'!L346+'A REMPLIR - PERSONNALISATION'!R346+'A REMPLIR - PERSONNALISATION'!X346+'A REMPLIR - PERSONNALISATION'!L395+'A REMPLIR - PERSONNALISATION'!R395+'A REMPLIR - PERSONNALISATION'!X395+'A REMPLIR - PERSONNALISATION'!L444+'A REMPLIR - PERSONNALISATION'!R444+'A REMPLIR - PERSONNALISATION'!X444</f>
        <v>0</v>
      </c>
      <c r="C12" s="17" t="s">
        <v>74</v>
      </c>
      <c r="D12" s="12">
        <f>'A REMPLIR - PERSONNALISATION'!N15+'A REMPLIR - PERSONNALISATION'!T15+'A REMPLIR - PERSONNALISATION'!Z15+'A REMPLIR - PERSONNALISATION'!N60+'A REMPLIR - PERSONNALISATION'!T60+'A REMPLIR - PERSONNALISATION'!Z60+'A REMPLIR - PERSONNALISATION'!N106+'A REMPLIR - PERSONNALISATION'!T106+'A REMPLIR - PERSONNALISATION'!Z106+'A REMPLIR - PERSONNALISATION'!N152+'A REMPLIR - PERSONNALISATION'!T152+'A REMPLIR - PERSONNALISATION'!Z152+'A REMPLIR - PERSONNALISATION'!N199+'A REMPLIR - PERSONNALISATION'!T199+'A REMPLIR - PERSONNALISATION'!Z199+'A REMPLIR - PERSONNALISATION'!N248+'A REMPLIR - PERSONNALISATION'!T248+'A REMPLIR - PERSONNALISATION'!Z248+'A REMPLIR - PERSONNALISATION'!N297+'A REMPLIR - PERSONNALISATION'!T297+'A REMPLIR - PERSONNALISATION'!Z297+'A REMPLIR - PERSONNALISATION'!N346+'A REMPLIR - PERSONNALISATION'!T346+'A REMPLIR - PERSONNALISATION'!Z346+'A REMPLIR - PERSONNALISATION'!N395+'A REMPLIR - PERSONNALISATION'!T395+'A REMPLIR - PERSONNALISATION'!Z395+'A REMPLIR - PERSONNALISATION'!N444+'A REMPLIR - PERSONNALISATION'!T444+'A REMPLIR - PERSONNALISATION'!Z444</f>
        <v>0</v>
      </c>
      <c r="E12" s="17" t="s">
        <v>75</v>
      </c>
      <c r="F12" s="12">
        <f>'A REMPLIR - PERSONNALISATION'!P15+'A REMPLIR - PERSONNALISATION'!V15+'A REMPLIR - PERSONNALISATION'!AB15+'A REMPLIR - PERSONNALISATION'!P60+'A REMPLIR - PERSONNALISATION'!V60+'A REMPLIR - PERSONNALISATION'!AB60+'A REMPLIR - PERSONNALISATION'!P106+'A REMPLIR - PERSONNALISATION'!V106+'A REMPLIR - PERSONNALISATION'!AB106+'A REMPLIR - PERSONNALISATION'!P152+'A REMPLIR - PERSONNALISATION'!V152+'A REMPLIR - PERSONNALISATION'!AB152+'A REMPLIR - PERSONNALISATION'!P199+'A REMPLIR - PERSONNALISATION'!V199+'A REMPLIR - PERSONNALISATION'!AB199+'A REMPLIR - PERSONNALISATION'!P248+'A REMPLIR - PERSONNALISATION'!V248+'A REMPLIR - PERSONNALISATION'!AB248+'A REMPLIR - PERSONNALISATION'!P297+'A REMPLIR - PERSONNALISATION'!V297+'A REMPLIR - PERSONNALISATION'!AB297+'A REMPLIR - PERSONNALISATION'!P346+'A REMPLIR - PERSONNALISATION'!V346+'A REMPLIR - PERSONNALISATION'!AB346+'A REMPLIR - PERSONNALISATION'!P395+'A REMPLIR - PERSONNALISATION'!V395+'A REMPLIR - PERSONNALISATION'!AB395+'A REMPLIR - PERSONNALISATION'!P444+'A REMPLIR - PERSONNALISATION'!V444+'A REMPLIR - PERSONNALISATION'!AB444</f>
        <v>0</v>
      </c>
    </row>
    <row r="13" spans="1:6" x14ac:dyDescent="0.25">
      <c r="A13" s="21" t="s">
        <v>73</v>
      </c>
      <c r="B13" s="12">
        <f>'A REMPLIR - PERSONNALISATION'!L16+'A REMPLIR - PERSONNALISATION'!R16+'A REMPLIR - PERSONNALISATION'!X16+'A REMPLIR - PERSONNALISATION'!L61+'A REMPLIR - PERSONNALISATION'!R61+'A REMPLIR - PERSONNALISATION'!X61+'A REMPLIR - PERSONNALISATION'!L107+'A REMPLIR - PERSONNALISATION'!R107+'A REMPLIR - PERSONNALISATION'!X107+'A REMPLIR - PERSONNALISATION'!L153+'A REMPLIR - PERSONNALISATION'!R153+'A REMPLIR - PERSONNALISATION'!X153+'A REMPLIR - PERSONNALISATION'!L200+'A REMPLIR - PERSONNALISATION'!R200+'A REMPLIR - PERSONNALISATION'!X200+'A REMPLIR - PERSONNALISATION'!L249+'A REMPLIR - PERSONNALISATION'!R249+'A REMPLIR - PERSONNALISATION'!X249+'A REMPLIR - PERSONNALISATION'!L298+'A REMPLIR - PERSONNALISATION'!R298+'A REMPLIR - PERSONNALISATION'!X298+'A REMPLIR - PERSONNALISATION'!L347+'A REMPLIR - PERSONNALISATION'!R347+'A REMPLIR - PERSONNALISATION'!X347+'A REMPLIR - PERSONNALISATION'!L396+'A REMPLIR - PERSONNALISATION'!R396+'A REMPLIR - PERSONNALISATION'!X396+'A REMPLIR - PERSONNALISATION'!L445+'A REMPLIR - PERSONNALISATION'!R445+'A REMPLIR - PERSONNALISATION'!X445</f>
        <v>0</v>
      </c>
      <c r="C13" s="17" t="s">
        <v>77</v>
      </c>
      <c r="D13" s="12">
        <f>'A REMPLIR - PERSONNALISATION'!N16+'A REMPLIR - PERSONNALISATION'!T16+'A REMPLIR - PERSONNALISATION'!Z16+'A REMPLIR - PERSONNALISATION'!N61+'A REMPLIR - PERSONNALISATION'!T61+'A REMPLIR - PERSONNALISATION'!Z61+'A REMPLIR - PERSONNALISATION'!N107+'A REMPLIR - PERSONNALISATION'!T107+'A REMPLIR - PERSONNALISATION'!Z107+'A REMPLIR - PERSONNALISATION'!N153+'A REMPLIR - PERSONNALISATION'!T153+'A REMPLIR - PERSONNALISATION'!Z153+'A REMPLIR - PERSONNALISATION'!N200+'A REMPLIR - PERSONNALISATION'!T200+'A REMPLIR - PERSONNALISATION'!Z200+'A REMPLIR - PERSONNALISATION'!N249+'A REMPLIR - PERSONNALISATION'!T249+'A REMPLIR - PERSONNALISATION'!Z249+'A REMPLIR - PERSONNALISATION'!N298+'A REMPLIR - PERSONNALISATION'!T298+'A REMPLIR - PERSONNALISATION'!Z298+'A REMPLIR - PERSONNALISATION'!N347+'A REMPLIR - PERSONNALISATION'!T347+'A REMPLIR - PERSONNALISATION'!Z347+'A REMPLIR - PERSONNALISATION'!N396+'A REMPLIR - PERSONNALISATION'!T396+'A REMPLIR - PERSONNALISATION'!Z396+'A REMPLIR - PERSONNALISATION'!N445+'A REMPLIR - PERSONNALISATION'!T445+'A REMPLIR - PERSONNALISATION'!Z445</f>
        <v>0</v>
      </c>
      <c r="E13" s="17" t="s">
        <v>78</v>
      </c>
      <c r="F13" s="12">
        <f>'A REMPLIR - PERSONNALISATION'!P16+'A REMPLIR - PERSONNALISATION'!V16+'A REMPLIR - PERSONNALISATION'!AB16+'A REMPLIR - PERSONNALISATION'!P61+'A REMPLIR - PERSONNALISATION'!V61+'A REMPLIR - PERSONNALISATION'!AB61+'A REMPLIR - PERSONNALISATION'!P107+'A REMPLIR - PERSONNALISATION'!V107+'A REMPLIR - PERSONNALISATION'!AB107+'A REMPLIR - PERSONNALISATION'!P153+'A REMPLIR - PERSONNALISATION'!V153+'A REMPLIR - PERSONNALISATION'!AB153+'A REMPLIR - PERSONNALISATION'!P200+'A REMPLIR - PERSONNALISATION'!V200+'A REMPLIR - PERSONNALISATION'!AB200+'A REMPLIR - PERSONNALISATION'!P249+'A REMPLIR - PERSONNALISATION'!V249+'A REMPLIR - PERSONNALISATION'!AB249+'A REMPLIR - PERSONNALISATION'!P298+'A REMPLIR - PERSONNALISATION'!V298+'A REMPLIR - PERSONNALISATION'!AB298+'A REMPLIR - PERSONNALISATION'!P347+'A REMPLIR - PERSONNALISATION'!V347+'A REMPLIR - PERSONNALISATION'!AB347+'A REMPLIR - PERSONNALISATION'!P396+'A REMPLIR - PERSONNALISATION'!V396+'A REMPLIR - PERSONNALISATION'!AB396+'A REMPLIR - PERSONNALISATION'!P445+'A REMPLIR - PERSONNALISATION'!V445+'A REMPLIR - PERSONNALISATION'!AB445</f>
        <v>0</v>
      </c>
    </row>
    <row r="14" spans="1:6" x14ac:dyDescent="0.25">
      <c r="A14" s="18"/>
      <c r="B14" s="19"/>
      <c r="C14" s="20"/>
      <c r="D14" s="19"/>
      <c r="E14" s="17" t="s">
        <v>79</v>
      </c>
      <c r="F14" s="12">
        <f>'A REMPLIR - PERSONNALISATION'!P17+'A REMPLIR - PERSONNALISATION'!V17+'A REMPLIR - PERSONNALISATION'!AB17+'A REMPLIR - PERSONNALISATION'!P62+'A REMPLIR - PERSONNALISATION'!V62+'A REMPLIR - PERSONNALISATION'!AB62+'A REMPLIR - PERSONNALISATION'!P108+'A REMPLIR - PERSONNALISATION'!V108+'A REMPLIR - PERSONNALISATION'!AB108+'A REMPLIR - PERSONNALISATION'!P154+'A REMPLIR - PERSONNALISATION'!V154+'A REMPLIR - PERSONNALISATION'!AB154+'A REMPLIR - PERSONNALISATION'!P201+'A REMPLIR - PERSONNALISATION'!V201+'A REMPLIR - PERSONNALISATION'!AB201+'A REMPLIR - PERSONNALISATION'!P250+'A REMPLIR - PERSONNALISATION'!V250+'A REMPLIR - PERSONNALISATION'!AB250+'A REMPLIR - PERSONNALISATION'!P299+'A REMPLIR - PERSONNALISATION'!V299+'A REMPLIR - PERSONNALISATION'!AB299+'A REMPLIR - PERSONNALISATION'!P348+'A REMPLIR - PERSONNALISATION'!V348+'A REMPLIR - PERSONNALISATION'!AB348+'A REMPLIR - PERSONNALISATION'!P397+'A REMPLIR - PERSONNALISATION'!V397+'A REMPLIR - PERSONNALISATION'!AB397+'A REMPLIR - PERSONNALISATION'!P446+'A REMPLIR - PERSONNALISATION'!V446+'A REMPLIR - PERSONNALISATION'!AB446</f>
        <v>0</v>
      </c>
    </row>
    <row r="15" spans="1:6" x14ac:dyDescent="0.25">
      <c r="A15" s="129" t="s">
        <v>80</v>
      </c>
      <c r="B15" s="130"/>
      <c r="C15" s="130"/>
      <c r="D15" s="130"/>
      <c r="E15" s="130"/>
      <c r="F15" s="131"/>
    </row>
    <row r="16" spans="1:6" x14ac:dyDescent="0.25">
      <c r="A16" s="28" t="s">
        <v>53</v>
      </c>
      <c r="B16" s="12">
        <f>'A REMPLIR - PERSONNALISATION'!L19+'A REMPLIR - PERSONNALISATION'!R19+'A REMPLIR - PERSONNALISATION'!X19+'A REMPLIR - PERSONNALISATION'!L64+'A REMPLIR - PERSONNALISATION'!R64+'A REMPLIR - PERSONNALISATION'!X64+'A REMPLIR - PERSONNALISATION'!L110+'A REMPLIR - PERSONNALISATION'!R110+'A REMPLIR - PERSONNALISATION'!X110+'A REMPLIR - PERSONNALISATION'!L156+'A REMPLIR - PERSONNALISATION'!R156+'A REMPLIR - PERSONNALISATION'!X156+'A REMPLIR - PERSONNALISATION'!L203+'A REMPLIR - PERSONNALISATION'!R203+'A REMPLIR - PERSONNALISATION'!X203+'A REMPLIR - PERSONNALISATION'!L252+'A REMPLIR - PERSONNALISATION'!R252+'A REMPLIR - PERSONNALISATION'!X252+'A REMPLIR - PERSONNALISATION'!L301+'A REMPLIR - PERSONNALISATION'!R301+'A REMPLIR - PERSONNALISATION'!X301+'A REMPLIR - PERSONNALISATION'!L350+'A REMPLIR - PERSONNALISATION'!R350+'A REMPLIR - PERSONNALISATION'!X350+'A REMPLIR - PERSONNALISATION'!L399+'A REMPLIR - PERSONNALISATION'!R399+'A REMPLIR - PERSONNALISATION'!X399+'A REMPLIR - PERSONNALISATION'!L448+'A REMPLIR - PERSONNALISATION'!R448+'A REMPLIR - PERSONNALISATION'!X448</f>
        <v>0</v>
      </c>
      <c r="C16" s="21" t="s">
        <v>67</v>
      </c>
      <c r="D16" s="12">
        <f>'A REMPLIR - PERSONNALISATION'!N19+'A REMPLIR - PERSONNALISATION'!T19+'A REMPLIR - PERSONNALISATION'!Z19+'A REMPLIR - PERSONNALISATION'!N64+'A REMPLIR - PERSONNALISATION'!T64+'A REMPLIR - PERSONNALISATION'!Z64+'A REMPLIR - PERSONNALISATION'!N110+'A REMPLIR - PERSONNALISATION'!T110+'A REMPLIR - PERSONNALISATION'!Z110+'A REMPLIR - PERSONNALISATION'!N156+'A REMPLIR - PERSONNALISATION'!T156+'A REMPLIR - PERSONNALISATION'!Z156+'A REMPLIR - PERSONNALISATION'!N203+'A REMPLIR - PERSONNALISATION'!T203+'A REMPLIR - PERSONNALISATION'!Z203+'A REMPLIR - PERSONNALISATION'!N252+'A REMPLIR - PERSONNALISATION'!T252+'A REMPLIR - PERSONNALISATION'!Z252+'A REMPLIR - PERSONNALISATION'!N301+'A REMPLIR - PERSONNALISATION'!T301+'A REMPLIR - PERSONNALISATION'!Z301+'A REMPLIR - PERSONNALISATION'!N350+'A REMPLIR - PERSONNALISATION'!T350+'A REMPLIR - PERSONNALISATION'!Z350+'A REMPLIR - PERSONNALISATION'!N399+'A REMPLIR - PERSONNALISATION'!T399+'A REMPLIR - PERSONNALISATION'!Z399+'A REMPLIR - PERSONNALISATION'!N448+'A REMPLIR - PERSONNALISATION'!T448+'A REMPLIR - PERSONNALISATION'!Z448</f>
        <v>0</v>
      </c>
      <c r="E16" s="17" t="s">
        <v>74</v>
      </c>
      <c r="F16" s="12">
        <f>'A REMPLIR - PERSONNALISATION'!P19+'A REMPLIR - PERSONNALISATION'!V19+'A REMPLIR - PERSONNALISATION'!AB19+'A REMPLIR - PERSONNALISATION'!P64+'A REMPLIR - PERSONNALISATION'!V64+'A REMPLIR - PERSONNALISATION'!AB64+'A REMPLIR - PERSONNALISATION'!P110+'A REMPLIR - PERSONNALISATION'!V110+'A REMPLIR - PERSONNALISATION'!AB110+'A REMPLIR - PERSONNALISATION'!P156+'A REMPLIR - PERSONNALISATION'!V156+'A REMPLIR - PERSONNALISATION'!AB156+'A REMPLIR - PERSONNALISATION'!P203+'A REMPLIR - PERSONNALISATION'!V203+'A REMPLIR - PERSONNALISATION'!AB203+'A REMPLIR - PERSONNALISATION'!P252+'A REMPLIR - PERSONNALISATION'!V252+'A REMPLIR - PERSONNALISATION'!AB252+'A REMPLIR - PERSONNALISATION'!P301+'A REMPLIR - PERSONNALISATION'!V301+'A REMPLIR - PERSONNALISATION'!AB301+'A REMPLIR - PERSONNALISATION'!P350+'A REMPLIR - PERSONNALISATION'!V350+'A REMPLIR - PERSONNALISATION'!AB350+'A REMPLIR - PERSONNALISATION'!P399+'A REMPLIR - PERSONNALISATION'!V399+'A REMPLIR - PERSONNALISATION'!AB399+'A REMPLIR - PERSONNALISATION'!P448+'A REMPLIR - PERSONNALISATION'!V448+'A REMPLIR - PERSONNALISATION'!AB448</f>
        <v>0</v>
      </c>
    </row>
    <row r="17" spans="1:6" x14ac:dyDescent="0.25">
      <c r="A17" s="28" t="s">
        <v>81</v>
      </c>
      <c r="B17" s="12">
        <f>'A REMPLIR - PERSONNALISATION'!L20+'A REMPLIR - PERSONNALISATION'!R20+'A REMPLIR - PERSONNALISATION'!X20+'A REMPLIR - PERSONNALISATION'!L65+'A REMPLIR - PERSONNALISATION'!R65+'A REMPLIR - PERSONNALISATION'!X65+'A REMPLIR - PERSONNALISATION'!L111+'A REMPLIR - PERSONNALISATION'!R111+'A REMPLIR - PERSONNALISATION'!X111+'A REMPLIR - PERSONNALISATION'!L157+'A REMPLIR - PERSONNALISATION'!R157+'A REMPLIR - PERSONNALISATION'!X157+'A REMPLIR - PERSONNALISATION'!L204+'A REMPLIR - PERSONNALISATION'!R204+'A REMPLIR - PERSONNALISATION'!X204+'A REMPLIR - PERSONNALISATION'!L253+'A REMPLIR - PERSONNALISATION'!R253+'A REMPLIR - PERSONNALISATION'!X253+'A REMPLIR - PERSONNALISATION'!L302+'A REMPLIR - PERSONNALISATION'!R302+'A REMPLIR - PERSONNALISATION'!X302+'A REMPLIR - PERSONNALISATION'!L351+'A REMPLIR - PERSONNALISATION'!R351+'A REMPLIR - PERSONNALISATION'!X351+'A REMPLIR - PERSONNALISATION'!L400+'A REMPLIR - PERSONNALISATION'!R400+'A REMPLIR - PERSONNALISATION'!X400+'A REMPLIR - PERSONNALISATION'!L449+'A REMPLIR - PERSONNALISATION'!R449+'A REMPLIR - PERSONNALISATION'!X449</f>
        <v>0</v>
      </c>
      <c r="C17" s="17" t="s">
        <v>59</v>
      </c>
      <c r="D17" s="12">
        <f>'A REMPLIR - PERSONNALISATION'!N20+'A REMPLIR - PERSONNALISATION'!T20+'A REMPLIR - PERSONNALISATION'!Z20+'A REMPLIR - PERSONNALISATION'!N65+'A REMPLIR - PERSONNALISATION'!T65+'A REMPLIR - PERSONNALISATION'!Z65+'A REMPLIR - PERSONNALISATION'!N111+'A REMPLIR - PERSONNALISATION'!T111+'A REMPLIR - PERSONNALISATION'!Z111+'A REMPLIR - PERSONNALISATION'!N157+'A REMPLIR - PERSONNALISATION'!T157+'A REMPLIR - PERSONNALISATION'!Z157+'A REMPLIR - PERSONNALISATION'!N204+'A REMPLIR - PERSONNALISATION'!T204+'A REMPLIR - PERSONNALISATION'!Z204+'A REMPLIR - PERSONNALISATION'!N253+'A REMPLIR - PERSONNALISATION'!T253+'A REMPLIR - PERSONNALISATION'!Z253+'A REMPLIR - PERSONNALISATION'!N302+'A REMPLIR - PERSONNALISATION'!T302+'A REMPLIR - PERSONNALISATION'!Z302+'A REMPLIR - PERSONNALISATION'!N351+'A REMPLIR - PERSONNALISATION'!T351+'A REMPLIR - PERSONNALISATION'!Z351+'A REMPLIR - PERSONNALISATION'!N400+'A REMPLIR - PERSONNALISATION'!T400+'A REMPLIR - PERSONNALISATION'!Z400+'A REMPLIR - PERSONNALISATION'!N449+'A REMPLIR - PERSONNALISATION'!T449+'A REMPLIR - PERSONNALISATION'!Z449</f>
        <v>0</v>
      </c>
      <c r="E17" s="17" t="s">
        <v>77</v>
      </c>
      <c r="F17" s="12">
        <f>'A REMPLIR - PERSONNALISATION'!P20+'A REMPLIR - PERSONNALISATION'!V20+'A REMPLIR - PERSONNALISATION'!AB20+'A REMPLIR - PERSONNALISATION'!P65+'A REMPLIR - PERSONNALISATION'!V65+'A REMPLIR - PERSONNALISATION'!AB65+'A REMPLIR - PERSONNALISATION'!P111+'A REMPLIR - PERSONNALISATION'!V111+'A REMPLIR - PERSONNALISATION'!AB111+'A REMPLIR - PERSONNALISATION'!P157+'A REMPLIR - PERSONNALISATION'!V157+'A REMPLIR - PERSONNALISATION'!AB157+'A REMPLIR - PERSONNALISATION'!P204+'A REMPLIR - PERSONNALISATION'!V204+'A REMPLIR - PERSONNALISATION'!AB204+'A REMPLIR - PERSONNALISATION'!P253+'A REMPLIR - PERSONNALISATION'!V253+'A REMPLIR - PERSONNALISATION'!AB253+'A REMPLIR - PERSONNALISATION'!P302+'A REMPLIR - PERSONNALISATION'!V302+'A REMPLIR - PERSONNALISATION'!AB302+'A REMPLIR - PERSONNALISATION'!P351+'A REMPLIR - PERSONNALISATION'!V351+'A REMPLIR - PERSONNALISATION'!AB351+'A REMPLIR - PERSONNALISATION'!P400+'A REMPLIR - PERSONNALISATION'!V400+'A REMPLIR - PERSONNALISATION'!AB400+'A REMPLIR - PERSONNALISATION'!P449+'A REMPLIR - PERSONNALISATION'!V449+'A REMPLIR - PERSONNALISATION'!AB449</f>
        <v>0</v>
      </c>
    </row>
    <row r="18" spans="1:6" x14ac:dyDescent="0.25">
      <c r="A18" s="28" t="s">
        <v>82</v>
      </c>
      <c r="B18" s="12">
        <f>'A REMPLIR - PERSONNALISATION'!L21+'A REMPLIR - PERSONNALISATION'!R21+'A REMPLIR - PERSONNALISATION'!X21+'A REMPLIR - PERSONNALISATION'!L66+'A REMPLIR - PERSONNALISATION'!R66+'A REMPLIR - PERSONNALISATION'!X66+'A REMPLIR - PERSONNALISATION'!L112+'A REMPLIR - PERSONNALISATION'!R112+'A REMPLIR - PERSONNALISATION'!X112+'A REMPLIR - PERSONNALISATION'!L158+'A REMPLIR - PERSONNALISATION'!R158+'A REMPLIR - PERSONNALISATION'!X158+'A REMPLIR - PERSONNALISATION'!L205+'A REMPLIR - PERSONNALISATION'!R205+'A REMPLIR - PERSONNALISATION'!X205+'A REMPLIR - PERSONNALISATION'!L254+'A REMPLIR - PERSONNALISATION'!R254+'A REMPLIR - PERSONNALISATION'!X254+'A REMPLIR - PERSONNALISATION'!L303+'A REMPLIR - PERSONNALISATION'!R303+'A REMPLIR - PERSONNALISATION'!X303+'A REMPLIR - PERSONNALISATION'!L352+'A REMPLIR - PERSONNALISATION'!R352+'A REMPLIR - PERSONNALISATION'!X352+'A REMPLIR - PERSONNALISATION'!L401+'A REMPLIR - PERSONNALISATION'!R401+'A REMPLIR - PERSONNALISATION'!X401+'A REMPLIR - PERSONNALISATION'!L450+'A REMPLIR - PERSONNALISATION'!R450+'A REMPLIR - PERSONNALISATION'!X450</f>
        <v>0</v>
      </c>
      <c r="C18" s="17" t="s">
        <v>83</v>
      </c>
      <c r="D18" s="12">
        <f>'A REMPLIR - PERSONNALISATION'!N21+'A REMPLIR - PERSONNALISATION'!T21+'A REMPLIR - PERSONNALISATION'!Z21+'A REMPLIR - PERSONNALISATION'!N66+'A REMPLIR - PERSONNALISATION'!T66+'A REMPLIR - PERSONNALISATION'!Z66+'A REMPLIR - PERSONNALISATION'!N112+'A REMPLIR - PERSONNALISATION'!T112+'A REMPLIR - PERSONNALISATION'!Z112+'A REMPLIR - PERSONNALISATION'!N158+'A REMPLIR - PERSONNALISATION'!T158+'A REMPLIR - PERSONNALISATION'!Z158+'A REMPLIR - PERSONNALISATION'!N205+'A REMPLIR - PERSONNALISATION'!T205+'A REMPLIR - PERSONNALISATION'!Z205+'A REMPLIR - PERSONNALISATION'!N254+'A REMPLIR - PERSONNALISATION'!T254+'A REMPLIR - PERSONNALISATION'!Z254+'A REMPLIR - PERSONNALISATION'!N303+'A REMPLIR - PERSONNALISATION'!T303+'A REMPLIR - PERSONNALISATION'!Z303+'A REMPLIR - PERSONNALISATION'!N352+'A REMPLIR - PERSONNALISATION'!T352+'A REMPLIR - PERSONNALISATION'!Z352+'A REMPLIR - PERSONNALISATION'!N401+'A REMPLIR - PERSONNALISATION'!T401+'A REMPLIR - PERSONNALISATION'!Z401+'A REMPLIR - PERSONNALISATION'!N450+'A REMPLIR - PERSONNALISATION'!T450+'A REMPLIR - PERSONNALISATION'!Z450</f>
        <v>0</v>
      </c>
      <c r="E18" s="17" t="s">
        <v>52</v>
      </c>
      <c r="F18" s="12">
        <f>'A REMPLIR - PERSONNALISATION'!P21+'A REMPLIR - PERSONNALISATION'!V21+'A REMPLIR - PERSONNALISATION'!AB21+'A REMPLIR - PERSONNALISATION'!P66+'A REMPLIR - PERSONNALISATION'!V66+'A REMPLIR - PERSONNALISATION'!AB66+'A REMPLIR - PERSONNALISATION'!P112+'A REMPLIR - PERSONNALISATION'!V112+'A REMPLIR - PERSONNALISATION'!AB112+'A REMPLIR - PERSONNALISATION'!P158+'A REMPLIR - PERSONNALISATION'!V158+'A REMPLIR - PERSONNALISATION'!AB158+'A REMPLIR - PERSONNALISATION'!P205+'A REMPLIR - PERSONNALISATION'!V205+'A REMPLIR - PERSONNALISATION'!AB205+'A REMPLIR - PERSONNALISATION'!P254+'A REMPLIR - PERSONNALISATION'!V254+'A REMPLIR - PERSONNALISATION'!AB254+'A REMPLIR - PERSONNALISATION'!P303+'A REMPLIR - PERSONNALISATION'!V303+'A REMPLIR - PERSONNALISATION'!AB303+'A REMPLIR - PERSONNALISATION'!P352+'A REMPLIR - PERSONNALISATION'!V352+'A REMPLIR - PERSONNALISATION'!AB352+'A REMPLIR - PERSONNALISATION'!P401+'A REMPLIR - PERSONNALISATION'!V401+'A REMPLIR - PERSONNALISATION'!AB401+'A REMPLIR - PERSONNALISATION'!P450+'A REMPLIR - PERSONNALISATION'!V450+'A REMPLIR - PERSONNALISATION'!AB450</f>
        <v>0</v>
      </c>
    </row>
    <row r="19" spans="1:6" x14ac:dyDescent="0.25">
      <c r="A19" s="28" t="s">
        <v>64</v>
      </c>
      <c r="B19" s="12">
        <f>'A REMPLIR - PERSONNALISATION'!L22+'A REMPLIR - PERSONNALISATION'!R22+'A REMPLIR - PERSONNALISATION'!X22+'A REMPLIR - PERSONNALISATION'!L67+'A REMPLIR - PERSONNALISATION'!R67+'A REMPLIR - PERSONNALISATION'!X67+'A REMPLIR - PERSONNALISATION'!L113+'A REMPLIR - PERSONNALISATION'!R113+'A REMPLIR - PERSONNALISATION'!X113+'A REMPLIR - PERSONNALISATION'!L159+'A REMPLIR - PERSONNALISATION'!R159+'A REMPLIR - PERSONNALISATION'!X159+'A REMPLIR - PERSONNALISATION'!L206+'A REMPLIR - PERSONNALISATION'!R206+'A REMPLIR - PERSONNALISATION'!X206+'A REMPLIR - PERSONNALISATION'!L255+'A REMPLIR - PERSONNALISATION'!R255+'A REMPLIR - PERSONNALISATION'!X255+'A REMPLIR - PERSONNALISATION'!L304+'A REMPLIR - PERSONNALISATION'!R304+'A REMPLIR - PERSONNALISATION'!X304+'A REMPLIR - PERSONNALISATION'!L353+'A REMPLIR - PERSONNALISATION'!R353+'A REMPLIR - PERSONNALISATION'!X353+'A REMPLIR - PERSONNALISATION'!L402+'A REMPLIR - PERSONNALISATION'!R402+'A REMPLIR - PERSONNALISATION'!X402+'A REMPLIR - PERSONNALISATION'!L451+'A REMPLIR - PERSONNALISATION'!R451+'A REMPLIR - PERSONNALISATION'!X451</f>
        <v>0</v>
      </c>
      <c r="C19" s="24" t="s">
        <v>94</v>
      </c>
      <c r="D19" s="12">
        <f>'A REMPLIR - PERSONNALISATION'!N22+'A REMPLIR - PERSONNALISATION'!T22+'A REMPLIR - PERSONNALISATION'!Z22+'A REMPLIR - PERSONNALISATION'!N67+'A REMPLIR - PERSONNALISATION'!T67+'A REMPLIR - PERSONNALISATION'!Z67+'A REMPLIR - PERSONNALISATION'!N113+'A REMPLIR - PERSONNALISATION'!T113+'A REMPLIR - PERSONNALISATION'!Z113+'A REMPLIR - PERSONNALISATION'!N159+'A REMPLIR - PERSONNALISATION'!T159+'A REMPLIR - PERSONNALISATION'!Z159+'A REMPLIR - PERSONNALISATION'!N206+'A REMPLIR - PERSONNALISATION'!T206+'A REMPLIR - PERSONNALISATION'!Z206+'A REMPLIR - PERSONNALISATION'!N255+'A REMPLIR - PERSONNALISATION'!T255+'A REMPLIR - PERSONNALISATION'!Z255+'A REMPLIR - PERSONNALISATION'!N304+'A REMPLIR - PERSONNALISATION'!T304+'A REMPLIR - PERSONNALISATION'!Z304+'A REMPLIR - PERSONNALISATION'!N353+'A REMPLIR - PERSONNALISATION'!T353+'A REMPLIR - PERSONNALISATION'!Z353+'A REMPLIR - PERSONNALISATION'!N402+'A REMPLIR - PERSONNALISATION'!T402+'A REMPLIR - PERSONNALISATION'!Z402+'A REMPLIR - PERSONNALISATION'!N451+'A REMPLIR - PERSONNALISATION'!T451+'A REMPLIR - PERSONNALISATION'!Z451</f>
        <v>0</v>
      </c>
      <c r="E19" s="17" t="s">
        <v>55</v>
      </c>
      <c r="F19" s="12">
        <f>'A REMPLIR - PERSONNALISATION'!P22+'A REMPLIR - PERSONNALISATION'!V22+'A REMPLIR - PERSONNALISATION'!AB22+'A REMPLIR - PERSONNALISATION'!P67+'A REMPLIR - PERSONNALISATION'!V67+'A REMPLIR - PERSONNALISATION'!AB67+'A REMPLIR - PERSONNALISATION'!P113+'A REMPLIR - PERSONNALISATION'!V113+'A REMPLIR - PERSONNALISATION'!AB113+'A REMPLIR - PERSONNALISATION'!P159+'A REMPLIR - PERSONNALISATION'!V159+'A REMPLIR - PERSONNALISATION'!AB159+'A REMPLIR - PERSONNALISATION'!P206+'A REMPLIR - PERSONNALISATION'!V206+'A REMPLIR - PERSONNALISATION'!AB206+'A REMPLIR - PERSONNALISATION'!P255+'A REMPLIR - PERSONNALISATION'!V255+'A REMPLIR - PERSONNALISATION'!AB255+'A REMPLIR - PERSONNALISATION'!P304+'A REMPLIR - PERSONNALISATION'!V304+'A REMPLIR - PERSONNALISATION'!AB304+'A REMPLIR - PERSONNALISATION'!P353+'A REMPLIR - PERSONNALISATION'!V353+'A REMPLIR - PERSONNALISATION'!AB353+'A REMPLIR - PERSONNALISATION'!P402+'A REMPLIR - PERSONNALISATION'!V402+'A REMPLIR - PERSONNALISATION'!AB402+'A REMPLIR - PERSONNALISATION'!P451+'A REMPLIR - PERSONNALISATION'!V451+'A REMPLIR - PERSONNALISATION'!AB451</f>
        <v>0</v>
      </c>
    </row>
    <row r="20" spans="1:6" x14ac:dyDescent="0.25">
      <c r="A20" s="28" t="s">
        <v>95</v>
      </c>
      <c r="B20" s="12">
        <f>'A REMPLIR - PERSONNALISATION'!L23+'A REMPLIR - PERSONNALISATION'!R23+'A REMPLIR - PERSONNALISATION'!X23+'A REMPLIR - PERSONNALISATION'!L68+'A REMPLIR - PERSONNALISATION'!R68+'A REMPLIR - PERSONNALISATION'!X68+'A REMPLIR - PERSONNALISATION'!L114+'A REMPLIR - PERSONNALISATION'!R114+'A REMPLIR - PERSONNALISATION'!X114+'A REMPLIR - PERSONNALISATION'!L160+'A REMPLIR - PERSONNALISATION'!R160+'A REMPLIR - PERSONNALISATION'!X160+'A REMPLIR - PERSONNALISATION'!L207+'A REMPLIR - PERSONNALISATION'!R207+'A REMPLIR - PERSONNALISATION'!X207+'A REMPLIR - PERSONNALISATION'!L256+'A REMPLIR - PERSONNALISATION'!R256+'A REMPLIR - PERSONNALISATION'!X256+'A REMPLIR - PERSONNALISATION'!L305+'A REMPLIR - PERSONNALISATION'!R305+'A REMPLIR - PERSONNALISATION'!X305+'A REMPLIR - PERSONNALISATION'!L354+'A REMPLIR - PERSONNALISATION'!R354+'A REMPLIR - PERSONNALISATION'!X354+'A REMPLIR - PERSONNALISATION'!L403+'A REMPLIR - PERSONNALISATION'!R403+'A REMPLIR - PERSONNALISATION'!X403+'A REMPLIR - PERSONNALISATION'!L452+'A REMPLIR - PERSONNALISATION'!R452+'A REMPLIR - PERSONNALISATION'!X452</f>
        <v>0</v>
      </c>
      <c r="C20" s="17" t="s">
        <v>69</v>
      </c>
      <c r="D20" s="12">
        <f>'A REMPLIR - PERSONNALISATION'!N23+'A REMPLIR - PERSONNALISATION'!T23+'A REMPLIR - PERSONNALISATION'!Z23+'A REMPLIR - PERSONNALISATION'!N68+'A REMPLIR - PERSONNALISATION'!T68+'A REMPLIR - PERSONNALISATION'!Z68+'A REMPLIR - PERSONNALISATION'!N114+'A REMPLIR - PERSONNALISATION'!T114+'A REMPLIR - PERSONNALISATION'!Z114+'A REMPLIR - PERSONNALISATION'!N160+'A REMPLIR - PERSONNALISATION'!T160+'A REMPLIR - PERSONNALISATION'!Z160+'A REMPLIR - PERSONNALISATION'!N207+'A REMPLIR - PERSONNALISATION'!T207+'A REMPLIR - PERSONNALISATION'!Z207+'A REMPLIR - PERSONNALISATION'!N256+'A REMPLIR - PERSONNALISATION'!T256+'A REMPLIR - PERSONNALISATION'!Z256+'A REMPLIR - PERSONNALISATION'!N305+'A REMPLIR - PERSONNALISATION'!T305+'A REMPLIR - PERSONNALISATION'!Z305+'A REMPLIR - PERSONNALISATION'!N354+'A REMPLIR - PERSONNALISATION'!T354+'A REMPLIR - PERSONNALISATION'!Z354+'A REMPLIR - PERSONNALISATION'!N403+'A REMPLIR - PERSONNALISATION'!T403+'A REMPLIR - PERSONNALISATION'!Z403+'A REMPLIR - PERSONNALISATION'!N452+'A REMPLIR - PERSONNALISATION'!T452+'A REMPLIR - PERSONNALISATION'!Z452</f>
        <v>0</v>
      </c>
      <c r="E20" s="17" t="s">
        <v>78</v>
      </c>
      <c r="F20" s="12">
        <f>'A REMPLIR - PERSONNALISATION'!P23+'A REMPLIR - PERSONNALISATION'!V23+'A REMPLIR - PERSONNALISATION'!AB23+'A REMPLIR - PERSONNALISATION'!P68+'A REMPLIR - PERSONNALISATION'!V68+'A REMPLIR - PERSONNALISATION'!AB68+'A REMPLIR - PERSONNALISATION'!P114+'A REMPLIR - PERSONNALISATION'!V114+'A REMPLIR - PERSONNALISATION'!AB114+'A REMPLIR - PERSONNALISATION'!P160+'A REMPLIR - PERSONNALISATION'!V160+'A REMPLIR - PERSONNALISATION'!AB160+'A REMPLIR - PERSONNALISATION'!P207+'A REMPLIR - PERSONNALISATION'!V207+'A REMPLIR - PERSONNALISATION'!AB207+'A REMPLIR - PERSONNALISATION'!P256+'A REMPLIR - PERSONNALISATION'!V256+'A REMPLIR - PERSONNALISATION'!AB256+'A REMPLIR - PERSONNALISATION'!P305+'A REMPLIR - PERSONNALISATION'!V305+'A REMPLIR - PERSONNALISATION'!AB305+'A REMPLIR - PERSONNALISATION'!P354+'A REMPLIR - PERSONNALISATION'!V354+'A REMPLIR - PERSONNALISATION'!AB354+'A REMPLIR - PERSONNALISATION'!P403+'A REMPLIR - PERSONNALISATION'!V403+'A REMPLIR - PERSONNALISATION'!AB403+'A REMPLIR - PERSONNALISATION'!P452+'A REMPLIR - PERSONNALISATION'!V452+'A REMPLIR - PERSONNALISATION'!AB452</f>
        <v>0</v>
      </c>
    </row>
    <row r="21" spans="1:6" x14ac:dyDescent="0.25">
      <c r="A21" s="129" t="s">
        <v>84</v>
      </c>
      <c r="B21" s="130"/>
      <c r="C21" s="130"/>
      <c r="D21" s="130"/>
      <c r="E21" s="130"/>
      <c r="F21" s="131"/>
    </row>
    <row r="22" spans="1:6" x14ac:dyDescent="0.25">
      <c r="A22" s="28" t="s">
        <v>67</v>
      </c>
      <c r="B22" s="12">
        <f>'A REMPLIR - PERSONNALISATION'!L25+'A REMPLIR - PERSONNALISATION'!R25+'A REMPLIR - PERSONNALISATION'!X25+'A REMPLIR - PERSONNALISATION'!L70+'A REMPLIR - PERSONNALISATION'!R70+'A REMPLIR - PERSONNALISATION'!X70+'A REMPLIR - PERSONNALISATION'!L116+'A REMPLIR - PERSONNALISATION'!R116+'A REMPLIR - PERSONNALISATION'!X116+'A REMPLIR - PERSONNALISATION'!L162+'A REMPLIR - PERSONNALISATION'!R162+'A REMPLIR - PERSONNALISATION'!X162+'A REMPLIR - PERSONNALISATION'!L209+'A REMPLIR - PERSONNALISATION'!R209+'A REMPLIR - PERSONNALISATION'!X209+'A REMPLIR - PERSONNALISATION'!L258+'A REMPLIR - PERSONNALISATION'!R258+'A REMPLIR - PERSONNALISATION'!X258+'A REMPLIR - PERSONNALISATION'!L307+'A REMPLIR - PERSONNALISATION'!R307+'A REMPLIR - PERSONNALISATION'!X307+'A REMPLIR - PERSONNALISATION'!L356+'A REMPLIR - PERSONNALISATION'!R356+'A REMPLIR - PERSONNALISATION'!X356+'A REMPLIR - PERSONNALISATION'!L405+'A REMPLIR - PERSONNALISATION'!R405+'A REMPLIR - PERSONNALISATION'!X405+'A REMPLIR - PERSONNALISATION'!L454+'A REMPLIR - PERSONNALISATION'!R454+'A REMPLIR - PERSONNALISATION'!X454</f>
        <v>0</v>
      </c>
      <c r="C22" s="17" t="s">
        <v>86</v>
      </c>
      <c r="D22" s="12">
        <f>'A REMPLIR - PERSONNALISATION'!N25+'A REMPLIR - PERSONNALISATION'!T25+'A REMPLIR - PERSONNALISATION'!Z25+'A REMPLIR - PERSONNALISATION'!N70+'A REMPLIR - PERSONNALISATION'!T70+'A REMPLIR - PERSONNALISATION'!Z70+'A REMPLIR - PERSONNALISATION'!N116+'A REMPLIR - PERSONNALISATION'!T116+'A REMPLIR - PERSONNALISATION'!Z116+'A REMPLIR - PERSONNALISATION'!N162+'A REMPLIR - PERSONNALISATION'!T162+'A REMPLIR - PERSONNALISATION'!Z162+'A REMPLIR - PERSONNALISATION'!N209+'A REMPLIR - PERSONNALISATION'!T209+'A REMPLIR - PERSONNALISATION'!Z209+'A REMPLIR - PERSONNALISATION'!N258+'A REMPLIR - PERSONNALISATION'!T258+'A REMPLIR - PERSONNALISATION'!Z258+'A REMPLIR - PERSONNALISATION'!N307+'A REMPLIR - PERSONNALISATION'!T307+'A REMPLIR - PERSONNALISATION'!Z307+'A REMPLIR - PERSONNALISATION'!N356+'A REMPLIR - PERSONNALISATION'!T356+'A REMPLIR - PERSONNALISATION'!Z356+'A REMPLIR - PERSONNALISATION'!N405+'A REMPLIR - PERSONNALISATION'!T405+'A REMPLIR - PERSONNALISATION'!Z405+'A REMPLIR - PERSONNALISATION'!N454+'A REMPLIR - PERSONNALISATION'!T454+'A REMPLIR - PERSONNALISATION'!Z454</f>
        <v>0</v>
      </c>
      <c r="E22" s="17" t="s">
        <v>101</v>
      </c>
      <c r="F22" s="12">
        <f>'A REMPLIR - PERSONNALISATION'!P25+'A REMPLIR - PERSONNALISATION'!V25+'A REMPLIR - PERSONNALISATION'!AB25+'A REMPLIR - PERSONNALISATION'!P70+'A REMPLIR - PERSONNALISATION'!V70+'A REMPLIR - PERSONNALISATION'!AB70+'A REMPLIR - PERSONNALISATION'!P116+'A REMPLIR - PERSONNALISATION'!V116+'A REMPLIR - PERSONNALISATION'!AB116+'A REMPLIR - PERSONNALISATION'!P162+'A REMPLIR - PERSONNALISATION'!V162+'A REMPLIR - PERSONNALISATION'!AB162+'A REMPLIR - PERSONNALISATION'!P209+'A REMPLIR - PERSONNALISATION'!V209+'A REMPLIR - PERSONNALISATION'!AB209+'A REMPLIR - PERSONNALISATION'!P258+'A REMPLIR - PERSONNALISATION'!V258+'A REMPLIR - PERSONNALISATION'!AB258+'A REMPLIR - PERSONNALISATION'!P307+'A REMPLIR - PERSONNALISATION'!V307+'A REMPLIR - PERSONNALISATION'!AB307+'A REMPLIR - PERSONNALISATION'!P356+'A REMPLIR - PERSONNALISATION'!V356+'A REMPLIR - PERSONNALISATION'!AB356+'A REMPLIR - PERSONNALISATION'!P405+'A REMPLIR - PERSONNALISATION'!V405+'A REMPLIR - PERSONNALISATION'!AB405+'A REMPLIR - PERSONNALISATION'!P454+'A REMPLIR - PERSONNALISATION'!V454+'A REMPLIR - PERSONNALISATION'!AB454</f>
        <v>0</v>
      </c>
    </row>
    <row r="23" spans="1:6" x14ac:dyDescent="0.25">
      <c r="A23" s="28" t="s">
        <v>85</v>
      </c>
      <c r="B23" s="12">
        <f>'A REMPLIR - PERSONNALISATION'!L26+'A REMPLIR - PERSONNALISATION'!R26+'A REMPLIR - PERSONNALISATION'!X26+'A REMPLIR - PERSONNALISATION'!L71+'A REMPLIR - PERSONNALISATION'!R71+'A REMPLIR - PERSONNALISATION'!X71+'A REMPLIR - PERSONNALISATION'!L117+'A REMPLIR - PERSONNALISATION'!R117+'A REMPLIR - PERSONNALISATION'!X117+'A REMPLIR - PERSONNALISATION'!L163+'A REMPLIR - PERSONNALISATION'!R163+'A REMPLIR - PERSONNALISATION'!X163+'A REMPLIR - PERSONNALISATION'!L210+'A REMPLIR - PERSONNALISATION'!R210+'A REMPLIR - PERSONNALISATION'!X210+'A REMPLIR - PERSONNALISATION'!L259+'A REMPLIR - PERSONNALISATION'!R259+'A REMPLIR - PERSONNALISATION'!X259+'A REMPLIR - PERSONNALISATION'!L308+'A REMPLIR - PERSONNALISATION'!R308+'A REMPLIR - PERSONNALISATION'!X308+'A REMPLIR - PERSONNALISATION'!L357+'A REMPLIR - PERSONNALISATION'!R357+'A REMPLIR - PERSONNALISATION'!X357+'A REMPLIR - PERSONNALISATION'!L406+'A REMPLIR - PERSONNALISATION'!R406+'A REMPLIR - PERSONNALISATION'!X406+'A REMPLIR - PERSONNALISATION'!L455+'A REMPLIR - PERSONNALISATION'!R455+'A REMPLIR - PERSONNALISATION'!X455</f>
        <v>0</v>
      </c>
      <c r="C23" s="17" t="s">
        <v>88</v>
      </c>
      <c r="D23" s="12">
        <f>'A REMPLIR - PERSONNALISATION'!N26+'A REMPLIR - PERSONNALISATION'!T26+'A REMPLIR - PERSONNALISATION'!Z26+'A REMPLIR - PERSONNALISATION'!N71+'A REMPLIR - PERSONNALISATION'!T71+'A REMPLIR - PERSONNALISATION'!Z71+'A REMPLIR - PERSONNALISATION'!N117+'A REMPLIR - PERSONNALISATION'!T117+'A REMPLIR - PERSONNALISATION'!Z117+'A REMPLIR - PERSONNALISATION'!N163+'A REMPLIR - PERSONNALISATION'!T163+'A REMPLIR - PERSONNALISATION'!Z163+'A REMPLIR - PERSONNALISATION'!N210+'A REMPLIR - PERSONNALISATION'!T210+'A REMPLIR - PERSONNALISATION'!Z210+'A REMPLIR - PERSONNALISATION'!N259+'A REMPLIR - PERSONNALISATION'!T259+'A REMPLIR - PERSONNALISATION'!Z259+'A REMPLIR - PERSONNALISATION'!N308+'A REMPLIR - PERSONNALISATION'!T308+'A REMPLIR - PERSONNALISATION'!Z308+'A REMPLIR - PERSONNALISATION'!N357+'A REMPLIR - PERSONNALISATION'!T357+'A REMPLIR - PERSONNALISATION'!Z357+'A REMPLIR - PERSONNALISATION'!N406+'A REMPLIR - PERSONNALISATION'!T406+'A REMPLIR - PERSONNALISATION'!Z406+'A REMPLIR - PERSONNALISATION'!N455+'A REMPLIR - PERSONNALISATION'!T455+'A REMPLIR - PERSONNALISATION'!Z455</f>
        <v>0</v>
      </c>
      <c r="E23" s="27" t="s">
        <v>102</v>
      </c>
      <c r="F23" s="12">
        <f>'A REMPLIR - PERSONNALISATION'!P26+'A REMPLIR - PERSONNALISATION'!V26+'A REMPLIR - PERSONNALISATION'!AB26+'A REMPLIR - PERSONNALISATION'!P71+'A REMPLIR - PERSONNALISATION'!V71+'A REMPLIR - PERSONNALISATION'!AB71+'A REMPLIR - PERSONNALISATION'!P117+'A REMPLIR - PERSONNALISATION'!V117+'A REMPLIR - PERSONNALISATION'!AB117+'A REMPLIR - PERSONNALISATION'!P163+'A REMPLIR - PERSONNALISATION'!V163+'A REMPLIR - PERSONNALISATION'!AB163+'A REMPLIR - PERSONNALISATION'!P210+'A REMPLIR - PERSONNALISATION'!V210+'A REMPLIR - PERSONNALISATION'!AB210+'A REMPLIR - PERSONNALISATION'!P259+'A REMPLIR - PERSONNALISATION'!V259+'A REMPLIR - PERSONNALISATION'!AB259+'A REMPLIR - PERSONNALISATION'!P308+'A REMPLIR - PERSONNALISATION'!V308+'A REMPLIR - PERSONNALISATION'!AB308+'A REMPLIR - PERSONNALISATION'!P357+'A REMPLIR - PERSONNALISATION'!V357+'A REMPLIR - PERSONNALISATION'!AB357+'A REMPLIR - PERSONNALISATION'!P406+'A REMPLIR - PERSONNALISATION'!V406+'A REMPLIR - PERSONNALISATION'!AB406+'A REMPLIR - PERSONNALISATION'!P455+'A REMPLIR - PERSONNALISATION'!V455+'A REMPLIR - PERSONNALISATION'!AB455</f>
        <v>0</v>
      </c>
    </row>
    <row r="24" spans="1:6" x14ac:dyDescent="0.25">
      <c r="A24" s="15" t="s">
        <v>96</v>
      </c>
      <c r="B24" s="12">
        <f>'A REMPLIR - PERSONNALISATION'!L27+'A REMPLIR - PERSONNALISATION'!R27+'A REMPLIR - PERSONNALISATION'!X27+'A REMPLIR - PERSONNALISATION'!L72+'A REMPLIR - PERSONNALISATION'!R72+'A REMPLIR - PERSONNALISATION'!X72+'A REMPLIR - PERSONNALISATION'!L118+'A REMPLIR - PERSONNALISATION'!R118+'A REMPLIR - PERSONNALISATION'!X118+'A REMPLIR - PERSONNALISATION'!L164+'A REMPLIR - PERSONNALISATION'!R164+'A REMPLIR - PERSONNALISATION'!X164+'A REMPLIR - PERSONNALISATION'!L211+'A REMPLIR - PERSONNALISATION'!R211+'A REMPLIR - PERSONNALISATION'!X211+'A REMPLIR - PERSONNALISATION'!L260+'A REMPLIR - PERSONNALISATION'!R260+'A REMPLIR - PERSONNALISATION'!X260+'A REMPLIR - PERSONNALISATION'!L309+'A REMPLIR - PERSONNALISATION'!R309+'A REMPLIR - PERSONNALISATION'!X309+'A REMPLIR - PERSONNALISATION'!L358+'A REMPLIR - PERSONNALISATION'!R358+'A REMPLIR - PERSONNALISATION'!X358+'A REMPLIR - PERSONNALISATION'!L407+'A REMPLIR - PERSONNALISATION'!R407+'A REMPLIR - PERSONNALISATION'!X407+'A REMPLIR - PERSONNALISATION'!L456+'A REMPLIR - PERSONNALISATION'!R456+'A REMPLIR - PERSONNALISATION'!X456</f>
        <v>0</v>
      </c>
      <c r="C24" s="26" t="s">
        <v>87</v>
      </c>
      <c r="D24" s="12">
        <f>'A REMPLIR - PERSONNALISATION'!N27+'A REMPLIR - PERSONNALISATION'!T27+'A REMPLIR - PERSONNALISATION'!Z27+'A REMPLIR - PERSONNALISATION'!N72+'A REMPLIR - PERSONNALISATION'!T72+'A REMPLIR - PERSONNALISATION'!Z72+'A REMPLIR - PERSONNALISATION'!N118+'A REMPLIR - PERSONNALISATION'!T118+'A REMPLIR - PERSONNALISATION'!Z118+'A REMPLIR - PERSONNALISATION'!N164+'A REMPLIR - PERSONNALISATION'!T164+'A REMPLIR - PERSONNALISATION'!Z164+'A REMPLIR - PERSONNALISATION'!N211+'A REMPLIR - PERSONNALISATION'!T211+'A REMPLIR - PERSONNALISATION'!Z211+'A REMPLIR - PERSONNALISATION'!N260+'A REMPLIR - PERSONNALISATION'!T260+'A REMPLIR - PERSONNALISATION'!Z260+'A REMPLIR - PERSONNALISATION'!N309+'A REMPLIR - PERSONNALISATION'!T309+'A REMPLIR - PERSONNALISATION'!Z309+'A REMPLIR - PERSONNALISATION'!N358+'A REMPLIR - PERSONNALISATION'!T358+'A REMPLIR - PERSONNALISATION'!Z358+'A REMPLIR - PERSONNALISATION'!N407+'A REMPLIR - PERSONNALISATION'!T407+'A REMPLIR - PERSONNALISATION'!Z407+'A REMPLIR - PERSONNALISATION'!N456+'A REMPLIR - PERSONNALISATION'!T456+'A REMPLIR - PERSONNALISATION'!Z456</f>
        <v>0</v>
      </c>
      <c r="E24" s="17" t="s">
        <v>103</v>
      </c>
      <c r="F24" s="12">
        <f>'A REMPLIR - PERSONNALISATION'!P27+'A REMPLIR - PERSONNALISATION'!V27+'A REMPLIR - PERSONNALISATION'!AB27+'A REMPLIR - PERSONNALISATION'!P72+'A REMPLIR - PERSONNALISATION'!V72+'A REMPLIR - PERSONNALISATION'!AB72+'A REMPLIR - PERSONNALISATION'!P118+'A REMPLIR - PERSONNALISATION'!V118+'A REMPLIR - PERSONNALISATION'!AB118+'A REMPLIR - PERSONNALISATION'!P164+'A REMPLIR - PERSONNALISATION'!V164+'A REMPLIR - PERSONNALISATION'!AB164+'A REMPLIR - PERSONNALISATION'!P211+'A REMPLIR - PERSONNALISATION'!V211+'A REMPLIR - PERSONNALISATION'!AB211+'A REMPLIR - PERSONNALISATION'!P260+'A REMPLIR - PERSONNALISATION'!V260+'A REMPLIR - PERSONNALISATION'!AB260+'A REMPLIR - PERSONNALISATION'!P309+'A REMPLIR - PERSONNALISATION'!V309+'A REMPLIR - PERSONNALISATION'!AB309+'A REMPLIR - PERSONNALISATION'!P358+'A REMPLIR - PERSONNALISATION'!V358+'A REMPLIR - PERSONNALISATION'!AB358+'A REMPLIR - PERSONNALISATION'!P407+'A REMPLIR - PERSONNALISATION'!V407+'A REMPLIR - PERSONNALISATION'!AB407+'A REMPLIR - PERSONNALISATION'!P456+'A REMPLIR - PERSONNALISATION'!V456+'A REMPLIR - PERSONNALISATION'!AB456</f>
        <v>0</v>
      </c>
    </row>
    <row r="25" spans="1:6" x14ac:dyDescent="0.25">
      <c r="A25" s="15" t="s">
        <v>98</v>
      </c>
      <c r="B25" s="12">
        <f>'A REMPLIR - PERSONNALISATION'!L28+'A REMPLIR - PERSONNALISATION'!R28+'A REMPLIR - PERSONNALISATION'!X28+'A REMPLIR - PERSONNALISATION'!L73+'A REMPLIR - PERSONNALISATION'!R73+'A REMPLIR - PERSONNALISATION'!X73+'A REMPLIR - PERSONNALISATION'!L119+'A REMPLIR - PERSONNALISATION'!R119+'A REMPLIR - PERSONNALISATION'!X119+'A REMPLIR - PERSONNALISATION'!L165+'A REMPLIR - PERSONNALISATION'!R165+'A REMPLIR - PERSONNALISATION'!X165+'A REMPLIR - PERSONNALISATION'!L212+'A REMPLIR - PERSONNALISATION'!R212+'A REMPLIR - PERSONNALISATION'!X212+'A REMPLIR - PERSONNALISATION'!L261+'A REMPLIR - PERSONNALISATION'!R261+'A REMPLIR - PERSONNALISATION'!X261+'A REMPLIR - PERSONNALISATION'!L310+'A REMPLIR - PERSONNALISATION'!R310+'A REMPLIR - PERSONNALISATION'!X310+'A REMPLIR - PERSONNALISATION'!L359+'A REMPLIR - PERSONNALISATION'!R359+'A REMPLIR - PERSONNALISATION'!X359+'A REMPLIR - PERSONNALISATION'!L408+'A REMPLIR - PERSONNALISATION'!R408+'A REMPLIR - PERSONNALISATION'!X408+'A REMPLIR - PERSONNALISATION'!L457+'A REMPLIR - PERSONNALISATION'!R457+'A REMPLIR - PERSONNALISATION'!X457</f>
        <v>0</v>
      </c>
      <c r="C25" s="25" t="s">
        <v>99</v>
      </c>
      <c r="D25" s="12">
        <f>'A REMPLIR - PERSONNALISATION'!N28+'A REMPLIR - PERSONNALISATION'!T28+'A REMPLIR - PERSONNALISATION'!Z28+'A REMPLIR - PERSONNALISATION'!N73+'A REMPLIR - PERSONNALISATION'!T73+'A REMPLIR - PERSONNALISATION'!Z73+'A REMPLIR - PERSONNALISATION'!N119+'A REMPLIR - PERSONNALISATION'!T119+'A REMPLIR - PERSONNALISATION'!Z119+'A REMPLIR - PERSONNALISATION'!N165+'A REMPLIR - PERSONNALISATION'!T165+'A REMPLIR - PERSONNALISATION'!Z165+'A REMPLIR - PERSONNALISATION'!N212+'A REMPLIR - PERSONNALISATION'!T212+'A REMPLIR - PERSONNALISATION'!Z212+'A REMPLIR - PERSONNALISATION'!N261+'A REMPLIR - PERSONNALISATION'!T261+'A REMPLIR - PERSONNALISATION'!Z261+'A REMPLIR - PERSONNALISATION'!N310+'A REMPLIR - PERSONNALISATION'!T310+'A REMPLIR - PERSONNALISATION'!Z310+'A REMPLIR - PERSONNALISATION'!N359+'A REMPLIR - PERSONNALISATION'!T359+'A REMPLIR - PERSONNALISATION'!Z359+'A REMPLIR - PERSONNALISATION'!N408+'A REMPLIR - PERSONNALISATION'!T408+'A REMPLIR - PERSONNALISATION'!Z408+'A REMPLIR - PERSONNALISATION'!N457+'A REMPLIR - PERSONNALISATION'!T457+'A REMPLIR - PERSONNALISATION'!Z457</f>
        <v>0</v>
      </c>
      <c r="E25" s="17" t="s">
        <v>79</v>
      </c>
      <c r="F25" s="12">
        <f>'A REMPLIR - PERSONNALISATION'!P28+'A REMPLIR - PERSONNALISATION'!V28+'A REMPLIR - PERSONNALISATION'!AB28+'A REMPLIR - PERSONNALISATION'!P73+'A REMPLIR - PERSONNALISATION'!V73+'A REMPLIR - PERSONNALISATION'!AB73+'A REMPLIR - PERSONNALISATION'!P119+'A REMPLIR - PERSONNALISATION'!V119+'A REMPLIR - PERSONNALISATION'!AB119+'A REMPLIR - PERSONNALISATION'!P165+'A REMPLIR - PERSONNALISATION'!V165+'A REMPLIR - PERSONNALISATION'!AB165+'A REMPLIR - PERSONNALISATION'!P212+'A REMPLIR - PERSONNALISATION'!V212+'A REMPLIR - PERSONNALISATION'!AB212+'A REMPLIR - PERSONNALISATION'!P261+'A REMPLIR - PERSONNALISATION'!V261+'A REMPLIR - PERSONNALISATION'!AB261+'A REMPLIR - PERSONNALISATION'!P310+'A REMPLIR - PERSONNALISATION'!V310+'A REMPLIR - PERSONNALISATION'!AB310+'A REMPLIR - PERSONNALISATION'!P359+'A REMPLIR - PERSONNALISATION'!V359+'A REMPLIR - PERSONNALISATION'!AB359+'A REMPLIR - PERSONNALISATION'!P408+'A REMPLIR - PERSONNALISATION'!V408+'A REMPLIR - PERSONNALISATION'!AB408+'A REMPLIR - PERSONNALISATION'!P457+'A REMPLIR - PERSONNALISATION'!V457+'A REMPLIR - PERSONNALISATION'!AB457</f>
        <v>0</v>
      </c>
    </row>
    <row r="26" spans="1:6" x14ac:dyDescent="0.25">
      <c r="A26" s="15" t="s">
        <v>97</v>
      </c>
      <c r="B26" s="12">
        <f>'A REMPLIR - PERSONNALISATION'!L29+'A REMPLIR - PERSONNALISATION'!R29+'A REMPLIR - PERSONNALISATION'!X29+'A REMPLIR - PERSONNALISATION'!L74+'A REMPLIR - PERSONNALISATION'!R74+'A REMPLIR - PERSONNALISATION'!X74+'A REMPLIR - PERSONNALISATION'!L120+'A REMPLIR - PERSONNALISATION'!R120+'A REMPLIR - PERSONNALISATION'!X120+'A REMPLIR - PERSONNALISATION'!L166+'A REMPLIR - PERSONNALISATION'!R166+'A REMPLIR - PERSONNALISATION'!X166+'A REMPLIR - PERSONNALISATION'!L213+'A REMPLIR - PERSONNALISATION'!R213+'A REMPLIR - PERSONNALISATION'!X213+'A REMPLIR - PERSONNALISATION'!L262+'A REMPLIR - PERSONNALISATION'!R262+'A REMPLIR - PERSONNALISATION'!X262+'A REMPLIR - PERSONNALISATION'!L311+'A REMPLIR - PERSONNALISATION'!R311+'A REMPLIR - PERSONNALISATION'!X311+'A REMPLIR - PERSONNALISATION'!L360+'A REMPLIR - PERSONNALISATION'!R360+'A REMPLIR - PERSONNALISATION'!X360+'A REMPLIR - PERSONNALISATION'!L409+'A REMPLIR - PERSONNALISATION'!R409+'A REMPLIR - PERSONNALISATION'!X409+'A REMPLIR - PERSONNALISATION'!L458+'A REMPLIR - PERSONNALISATION'!R458+'A REMPLIR - PERSONNALISATION'!X458</f>
        <v>0</v>
      </c>
      <c r="C26" s="17" t="s">
        <v>100</v>
      </c>
      <c r="D26" s="12">
        <f>'A REMPLIR - PERSONNALISATION'!N29+'A REMPLIR - PERSONNALISATION'!T29+'A REMPLIR - PERSONNALISATION'!Z29+'A REMPLIR - PERSONNALISATION'!N74+'A REMPLIR - PERSONNALISATION'!T74+'A REMPLIR - PERSONNALISATION'!Z74+'A REMPLIR - PERSONNALISATION'!N120+'A REMPLIR - PERSONNALISATION'!T120+'A REMPLIR - PERSONNALISATION'!Z120+'A REMPLIR - PERSONNALISATION'!N166+'A REMPLIR - PERSONNALISATION'!T166+'A REMPLIR - PERSONNALISATION'!Z166+'A REMPLIR - PERSONNALISATION'!N213+'A REMPLIR - PERSONNALISATION'!T213+'A REMPLIR - PERSONNALISATION'!Z213+'A REMPLIR - PERSONNALISATION'!N262+'A REMPLIR - PERSONNALISATION'!T262+'A REMPLIR - PERSONNALISATION'!Z262+'A REMPLIR - PERSONNALISATION'!N311+'A REMPLIR - PERSONNALISATION'!T311+'A REMPLIR - PERSONNALISATION'!Z311+'A REMPLIR - PERSONNALISATION'!N360+'A REMPLIR - PERSONNALISATION'!T360+'A REMPLIR - PERSONNALISATION'!Z360+'A REMPLIR - PERSONNALISATION'!N409+'A REMPLIR - PERSONNALISATION'!T409+'A REMPLIR - PERSONNALISATION'!Z409+'A REMPLIR - PERSONNALISATION'!N458+'A REMPLIR - PERSONNALISATION'!T458+'A REMPLIR - PERSONNALISATION'!Z458</f>
        <v>0</v>
      </c>
      <c r="E26" s="17"/>
      <c r="F26" s="17"/>
    </row>
    <row r="27" spans="1:6" x14ac:dyDescent="0.25">
      <c r="A27" s="146" t="s">
        <v>89</v>
      </c>
      <c r="B27" s="147"/>
      <c r="C27" s="147"/>
      <c r="D27" s="147"/>
      <c r="E27" s="175">
        <f>B4+B5+B6+B7+B8+B9+B10+B11+B12+B13+D4+D5+D6+D7+D8+D9+D10+D11+D12+D13+F4+F5+F6+F7+F8+F9+F10+F11+F12+F13+F14+B16+B17+B18+B19+B20+D16+D17+D18+D19+D20+F16+F17+F18+F19+F20+B22+B23+B24+B25+B26+D22+D23+D24+D25+D26+F22+F23+F24+F25+F26</f>
        <v>0</v>
      </c>
      <c r="F27" s="176"/>
    </row>
    <row r="28" spans="1:6" x14ac:dyDescent="0.25">
      <c r="A28" s="140" t="s">
        <v>90</v>
      </c>
      <c r="B28" s="141"/>
      <c r="C28" s="141"/>
      <c r="D28" s="141"/>
      <c r="E28" s="141"/>
      <c r="F28" s="141"/>
    </row>
    <row r="29" spans="1:6" x14ac:dyDescent="0.25">
      <c r="A29" s="142" t="s">
        <v>91</v>
      </c>
      <c r="B29" s="143"/>
      <c r="C29" s="143"/>
      <c r="D29" s="173"/>
      <c r="E29" s="174"/>
      <c r="F29" s="174"/>
    </row>
    <row r="30" spans="1:6" x14ac:dyDescent="0.25">
      <c r="A30" s="142" t="s">
        <v>92</v>
      </c>
      <c r="B30" s="143"/>
      <c r="C30" s="143"/>
      <c r="D30" s="173"/>
      <c r="E30" s="174"/>
      <c r="F30" s="174"/>
    </row>
  </sheetData>
  <mergeCells count="12">
    <mergeCell ref="B1:F1"/>
    <mergeCell ref="A2:F2"/>
    <mergeCell ref="A3:F3"/>
    <mergeCell ref="A30:C30"/>
    <mergeCell ref="D30:F30"/>
    <mergeCell ref="A15:F15"/>
    <mergeCell ref="A21:F21"/>
    <mergeCell ref="A27:D27"/>
    <mergeCell ref="E27:F27"/>
    <mergeCell ref="A28:F28"/>
    <mergeCell ref="A29:C29"/>
    <mergeCell ref="D29:F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 REMPLIR - PERSONNALISATION</vt:lpstr>
      <vt:lpstr>PRESENTATION</vt:lpstr>
      <vt:lpstr>FICHIER CACHE BDC GLOBAL</vt:lpstr>
      <vt:lpstr>FICHIER CACHE LIBERTES</vt:lpstr>
      <vt:lpstr>l_lot</vt:lpstr>
      <vt:lpstr>p_lot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pc_g1</dc:creator>
  <cp:lastModifiedBy>Elodie Moreau</cp:lastModifiedBy>
  <cp:lastPrinted>2018-05-24T13:12:25Z</cp:lastPrinted>
  <dcterms:created xsi:type="dcterms:W3CDTF">2018-05-03T13:04:13Z</dcterms:created>
  <dcterms:modified xsi:type="dcterms:W3CDTF">2018-05-25T10:13:48Z</dcterms:modified>
</cp:coreProperties>
</file>